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730" activeTab="1"/>
  </bookViews>
  <sheets>
    <sheet name="Plan1" sheetId="1" r:id="rId1"/>
    <sheet name="FINAL" sheetId="2" r:id="rId2"/>
  </sheets>
  <definedNames/>
  <calcPr fullCalcOnLoad="1"/>
</workbook>
</file>

<file path=xl/sharedStrings.xml><?xml version="1.0" encoding="utf-8"?>
<sst xmlns="http://schemas.openxmlformats.org/spreadsheetml/2006/main" count="246" uniqueCount="104">
  <si>
    <t>Têxteis de Algodão</t>
  </si>
  <si>
    <t>Têxteis de Seda</t>
  </si>
  <si>
    <t>TÊXTEIS</t>
  </si>
  <si>
    <t>Têxteis de Lã</t>
  </si>
  <si>
    <t>Carne Bovina</t>
  </si>
  <si>
    <t>PESCADO</t>
  </si>
  <si>
    <t>Peixes para Consumo</t>
  </si>
  <si>
    <t>CAFÉ E ESTIMULANTES</t>
  </si>
  <si>
    <t>CANA E SACARÍDEAS</t>
  </si>
  <si>
    <t>Açúcar</t>
  </si>
  <si>
    <t>FRUTAS</t>
  </si>
  <si>
    <t>FRUTAS PROCESSADAS</t>
  </si>
  <si>
    <t>TÊXTEIS DE FIBRAS VEGETAIS</t>
  </si>
  <si>
    <t>PEIXES</t>
  </si>
  <si>
    <t xml:space="preserve">CAFÉ </t>
  </si>
  <si>
    <t>CACAU</t>
  </si>
  <si>
    <t>OUTRAS PLANTAS ESTIMULANTES</t>
  </si>
  <si>
    <t xml:space="preserve">CANA  </t>
  </si>
  <si>
    <t>OUTRAS SACARÍDEAS</t>
  </si>
  <si>
    <t>Uva</t>
  </si>
  <si>
    <t>Outras Frutas</t>
  </si>
  <si>
    <t>FRUTAS FRESCAS</t>
  </si>
  <si>
    <t>OLERÍCOLAS</t>
  </si>
  <si>
    <t>FLORES E ORNAMENTAIS</t>
  </si>
  <si>
    <t>CEREAIS/LEGUMINOSAS/OLEAGINOSAS</t>
  </si>
  <si>
    <t>GRÃOS/FARINHAS/FARELO/PELLETS/SEMEAS</t>
  </si>
  <si>
    <t>Soja</t>
  </si>
  <si>
    <t>Milho</t>
  </si>
  <si>
    <t>Trigo</t>
  </si>
  <si>
    <t>Outros Cereais/Leguminosas/Oleaginosas</t>
  </si>
  <si>
    <t>GORDURAS VEGETAIS</t>
  </si>
  <si>
    <t>GRÃOS PARA CONSUMO DIRETO</t>
  </si>
  <si>
    <t>Outros Grãos para Consumo Direto</t>
  </si>
  <si>
    <t>PRODUTOS FLORESTAIS</t>
  </si>
  <si>
    <t>MADEIRA</t>
  </si>
  <si>
    <t>BORRACHA</t>
  </si>
  <si>
    <t>OUTROS PRODUTOS FLORESTAIS</t>
  </si>
  <si>
    <t>SUÍNOS E AVES</t>
  </si>
  <si>
    <t>Carne de Frango</t>
  </si>
  <si>
    <t>AVES</t>
  </si>
  <si>
    <t>Outras Carnes Avícolas</t>
  </si>
  <si>
    <t xml:space="preserve">SUÍNOS  </t>
  </si>
  <si>
    <t>AGRONEGÓCIOS ESPECIAIS</t>
  </si>
  <si>
    <t>NICHOS DA PRODUÇÃO ANIMAL</t>
  </si>
  <si>
    <t>NICHOS DA PRODUÇÃO VEGETAL</t>
  </si>
  <si>
    <t>FUMO</t>
  </si>
  <si>
    <t>Fertilizantes e Corretivos</t>
  </si>
  <si>
    <t>DEMAIS SETORES DA ECONOMIA</t>
  </si>
  <si>
    <t>exportações</t>
  </si>
  <si>
    <t>% exp.</t>
  </si>
  <si>
    <t>Setor, Grupo de Mercadorias e Agregado de Valor</t>
  </si>
  <si>
    <t>Produtos Básicos</t>
  </si>
  <si>
    <t>Produtos Semimanufaturados</t>
  </si>
  <si>
    <t>Produtos Manufaturados</t>
  </si>
  <si>
    <t>Setor, Grupo de Mercadorias e Fator Agregado</t>
  </si>
  <si>
    <r>
      <t xml:space="preserve">BOVÍDEOS </t>
    </r>
    <r>
      <rPr>
        <sz val="12"/>
        <rFont val="Arial"/>
        <family val="2"/>
      </rPr>
      <t xml:space="preserve">- BOVINOS  </t>
    </r>
  </si>
  <si>
    <r>
      <t xml:space="preserve">Bovinos Vivos     -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</si>
  <si>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Peixes Vivos      -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</si>
  <si>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t>CRUSTÁCEOS, MOLUSCOS E OUTROS p/ Consumo</t>
  </si>
  <si>
    <r>
      <t xml:space="preserve">Álcool     -   </t>
    </r>
    <r>
      <rPr>
        <i/>
        <sz val="10"/>
        <rFont val="Arial"/>
        <family val="2"/>
      </rPr>
      <t>Produtos Manufaturados</t>
    </r>
  </si>
  <si>
    <r>
      <t xml:space="preserve">Outros Produtos de Cana - </t>
    </r>
    <r>
      <rPr>
        <i/>
        <sz val="10"/>
        <rFont val="Arial"/>
        <family val="2"/>
      </rPr>
      <t>Produtos Básicos</t>
    </r>
  </si>
  <si>
    <r>
      <t xml:space="preserve">Laranja    -    </t>
    </r>
    <r>
      <rPr>
        <i/>
        <sz val="10"/>
        <rFont val="Arial"/>
        <family val="2"/>
      </rPr>
      <t>Produtos Manufaturados</t>
    </r>
  </si>
  <si>
    <r>
      <t xml:space="preserve">Outros Citros    -    </t>
    </r>
    <r>
      <rPr>
        <i/>
        <sz val="10"/>
        <rFont val="Arial"/>
        <family val="2"/>
      </rPr>
      <t>Produtos Manufaturados</t>
    </r>
  </si>
  <si>
    <r>
      <t xml:space="preserve">Laranja        -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</si>
  <si>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Banana        -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</si>
  <si>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Maçã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</si>
  <si>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Uva 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</si>
  <si>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Tangerina       -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</si>
  <si>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Outras Frutas      -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</si>
  <si>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Arroz 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</si>
  <si>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Feijão        -       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Produtos Básicos</t>
    </r>
  </si>
  <si>
    <r>
      <t xml:space="preserve">Aves Vivas      -      </t>
    </r>
    <r>
      <rPr>
        <i/>
        <sz val="10"/>
        <rFont val="Arial"/>
        <family val="2"/>
      </rPr>
      <t>Produtos Básicos</t>
    </r>
  </si>
  <si>
    <r>
      <t xml:space="preserve">Suínos Vivos     -     </t>
    </r>
    <r>
      <rPr>
        <i/>
        <sz val="10"/>
        <rFont val="Arial"/>
        <family val="2"/>
      </rPr>
      <t>Produtos Básicos</t>
    </r>
  </si>
  <si>
    <r>
      <t xml:space="preserve">Outros Animais Vivos  - </t>
    </r>
    <r>
      <rPr>
        <i/>
        <sz val="10"/>
        <rFont val="Arial"/>
        <family val="2"/>
      </rPr>
      <t>Produtos Básicos</t>
    </r>
  </si>
  <si>
    <r>
      <t xml:space="preserve">Químicos p/ Defesa da Agricultura -  </t>
    </r>
    <r>
      <rPr>
        <i/>
        <sz val="10"/>
        <rFont val="Arial"/>
        <family val="2"/>
      </rPr>
      <t>Produtos Manufaturados</t>
    </r>
  </si>
  <si>
    <r>
      <t xml:space="preserve">Maquinaria e Peças              -            </t>
    </r>
    <r>
      <rPr>
        <i/>
        <sz val="10"/>
        <rFont val="Arial"/>
        <family val="2"/>
      </rPr>
      <t xml:space="preserve"> Produtos Manufaturados</t>
    </r>
  </si>
  <si>
    <r>
      <t xml:space="preserve">Agentes Utiliz. Ind. Têxtil/Papel/Couro  - </t>
    </r>
    <r>
      <rPr>
        <i/>
        <sz val="10"/>
        <rFont val="Arial"/>
        <family val="2"/>
      </rPr>
      <t>Prod. Manufaturados</t>
    </r>
  </si>
  <si>
    <t>Transações Especiais + Consumo de Bordo + Reexportações</t>
  </si>
  <si>
    <t>Fonte: Elaborada pelo Instituto de Economia Agrícola, a partir de dados básicos da SECEX/MDIC.</t>
  </si>
  <si>
    <r>
      <t>BENS DE CAPITAL / INSUMOS (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</si>
  <si>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(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 Bens de capital e insumos comercializados com os Demais Setores.</t>
    </r>
  </si>
  <si>
    <r>
      <t>(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) Tabulação preliminar, sujeita a retificação.</t>
    </r>
  </si>
  <si>
    <r>
      <t>AGRONEGÓCIOS</t>
    </r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>(Exceto Bens de Capital / Insumos)</t>
    </r>
  </si>
  <si>
    <t xml:space="preserve">Flores </t>
  </si>
  <si>
    <r>
      <t xml:space="preserve">Plantas Ornamentais  - </t>
    </r>
    <r>
      <rPr>
        <i/>
        <sz val="10"/>
        <rFont val="Arial"/>
        <family val="2"/>
      </rPr>
      <t>Produtos Básicos</t>
    </r>
  </si>
  <si>
    <t xml:space="preserve">CELULOSE                </t>
  </si>
  <si>
    <t xml:space="preserve">Outros Produtos Avícolas </t>
  </si>
  <si>
    <t>Têxteis de Outros Vegetais</t>
  </si>
  <si>
    <t>Leite</t>
  </si>
  <si>
    <t>Couro</t>
  </si>
  <si>
    <r>
      <t xml:space="preserve">Ovos          -          </t>
    </r>
    <r>
      <rPr>
        <i/>
        <sz val="10"/>
        <rFont val="Arial"/>
        <family val="2"/>
      </rPr>
      <t>Produtos Básicos</t>
    </r>
  </si>
  <si>
    <r>
      <t xml:space="preserve">Olerícolas Frescas    -     </t>
    </r>
    <r>
      <rPr>
        <i/>
        <sz val="10"/>
        <rFont val="Arial"/>
        <family val="2"/>
      </rPr>
      <t>Produtos Básicos</t>
    </r>
  </si>
  <si>
    <t xml:space="preserve">TÊXTEIS DE FIBRAS ANIMAIS </t>
  </si>
  <si>
    <t>Itemexcel</t>
  </si>
  <si>
    <t>Vr_anterior</t>
  </si>
  <si>
    <t>Vr_atual</t>
  </si>
  <si>
    <t>Variacao</t>
  </si>
  <si>
    <t>TOTAL GERAL: ESTADOS UNIDOS</t>
  </si>
  <si>
    <t>AGRONEGÓCIOS: ESTADOS UNIDOS</t>
  </si>
  <si>
    <t>US$ mil (FOB)</t>
  </si>
  <si>
    <t>Var. 2007/2006</t>
  </si>
  <si>
    <t>2006</t>
  </si>
  <si>
    <t>2007</t>
  </si>
  <si>
    <t>Exportações para os Estados Unidos, por Grupo de Mercadorias e Fator Agregado, Brasil, de 2006 e  2007(1).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</si>
</sst>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;&quot;R$ &quot;\-#,##0"/>
    <numFmt numFmtId="165" formatCode="&quot;R$ &quot;#,##0;[Red]&quot;R$ &quot;\-#,##0"/>
    <numFmt numFmtId="166" formatCode="&quot;R$ &quot;#,##0.00;&quot;R$ &quot;\-#,##0.00"/>
    <numFmt numFmtId="167" formatCode="&quot;R$ &quot;#,##0.00;[Red]&quot;R$ &quot;\-#,##0.00"/>
    <numFmt numFmtId="168" formatCode="_ &quot;R$ &quot;* #,##0_ ;_ &quot;R$ &quot;* \-#,##0_ ;_ &quot;R$ &quot;* &quot;-&quot;_ ;_ @_ "/>
    <numFmt numFmtId="169" formatCode="_ * #,##0_ ;_ * \-#,##0_ ;_ * &quot;-&quot;_ ;_ @_ "/>
    <numFmt numFmtId="170" formatCode="_ &quot;R$ &quot;* #,##0.00_ ;_ &quot;R$ &quot;* \-#,##0.00_ ;_ &quot;R$ &quot;* &quot;-&quot;??_ ;_ @_ "/>
    <numFmt numFmtId="171" formatCode="_ * #,##0.00_ ;_ * \-#,##0.00_ ;_ * &quot;-&quot;??_ ;_ @_ 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0.0000"/>
    <numFmt numFmtId="186" formatCode="0.00000"/>
    <numFmt numFmtId="187" formatCode="#,##0.0"/>
    <numFmt numFmtId="188" formatCode="0.0"/>
    <numFmt numFmtId="189" formatCode="#,##0.000"/>
    <numFmt numFmtId="190" formatCode="_(* #,##0_);_(* \(#,##0\);_(* &quot;-&quot;??_);_(@_)"/>
    <numFmt numFmtId="191" formatCode="_(* #,##0.0_);_(* \(#,##0.0\);_(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1" fillId="0" borderId="0" xfId="18" applyNumberFormat="1" applyFont="1" applyAlignment="1">
      <alignment horizontal="right"/>
    </xf>
    <xf numFmtId="4" fontId="2" fillId="0" borderId="3" xfId="18" applyNumberFormat="1" applyFont="1" applyBorder="1" applyAlignment="1">
      <alignment horizontal="right"/>
    </xf>
    <xf numFmtId="4" fontId="2" fillId="0" borderId="1" xfId="18" applyNumberFormat="1" applyFont="1" applyBorder="1" applyAlignment="1">
      <alignment horizontal="right"/>
    </xf>
    <xf numFmtId="4" fontId="1" fillId="0" borderId="1" xfId="18" applyNumberFormat="1" applyFont="1" applyBorder="1" applyAlignment="1">
      <alignment horizontal="right"/>
    </xf>
    <xf numFmtId="4" fontId="2" fillId="0" borderId="0" xfId="18" applyNumberFormat="1" applyFont="1" applyBorder="1" applyAlignment="1">
      <alignment horizontal="right"/>
    </xf>
    <xf numFmtId="4" fontId="1" fillId="0" borderId="2" xfId="18" applyNumberFormat="1" applyFont="1" applyBorder="1" applyAlignment="1">
      <alignment horizontal="right"/>
    </xf>
    <xf numFmtId="4" fontId="4" fillId="0" borderId="0" xfId="18" applyNumberFormat="1" applyFont="1" applyBorder="1" applyAlignment="1">
      <alignment horizontal="right"/>
    </xf>
    <xf numFmtId="4" fontId="4" fillId="0" borderId="0" xfId="18" applyNumberFormat="1" applyFont="1" applyAlignment="1">
      <alignment horizontal="right"/>
    </xf>
    <xf numFmtId="4" fontId="1" fillId="0" borderId="0" xfId="18" applyNumberFormat="1" applyFont="1" applyBorder="1" applyAlignment="1">
      <alignment horizontal="right"/>
    </xf>
    <xf numFmtId="4" fontId="4" fillId="0" borderId="2" xfId="18" applyNumberFormat="1" applyFont="1" applyBorder="1" applyAlignment="1">
      <alignment horizontal="right"/>
    </xf>
    <xf numFmtId="190" fontId="1" fillId="0" borderId="0" xfId="18" applyNumberFormat="1" applyFont="1" applyFill="1" applyBorder="1" applyAlignment="1">
      <alignment/>
    </xf>
    <xf numFmtId="190" fontId="4" fillId="0" borderId="2" xfId="18" applyNumberFormat="1" applyFont="1" applyFill="1" applyBorder="1" applyAlignment="1">
      <alignment/>
    </xf>
    <xf numFmtId="43" fontId="1" fillId="0" borderId="0" xfId="18" applyFont="1" applyAlignment="1">
      <alignment horizontal="right"/>
    </xf>
    <xf numFmtId="43" fontId="4" fillId="0" borderId="2" xfId="18" applyFont="1" applyBorder="1" applyAlignment="1">
      <alignment horizontal="right"/>
    </xf>
    <xf numFmtId="43" fontId="1" fillId="0" borderId="2" xfId="18" applyFont="1" applyBorder="1" applyAlignment="1">
      <alignment horizontal="right"/>
    </xf>
    <xf numFmtId="43" fontId="1" fillId="0" borderId="0" xfId="18" applyFont="1" applyBorder="1" applyAlignment="1">
      <alignment horizontal="right"/>
    </xf>
    <xf numFmtId="0" fontId="8" fillId="0" borderId="0" xfId="0" applyFont="1" applyAlignment="1" quotePrefix="1">
      <alignment horizontal="left"/>
    </xf>
    <xf numFmtId="191" fontId="1" fillId="0" borderId="0" xfId="18" applyNumberFormat="1" applyFont="1" applyAlignment="1">
      <alignment/>
    </xf>
    <xf numFmtId="191" fontId="1" fillId="0" borderId="1" xfId="18" applyNumberFormat="1" applyFont="1" applyBorder="1" applyAlignment="1">
      <alignment/>
    </xf>
    <xf numFmtId="191" fontId="2" fillId="0" borderId="1" xfId="18" applyNumberFormat="1" applyFont="1" applyBorder="1" applyAlignment="1">
      <alignment horizontal="right"/>
    </xf>
    <xf numFmtId="191" fontId="4" fillId="0" borderId="0" xfId="18" applyNumberFormat="1" applyFont="1" applyBorder="1" applyAlignment="1">
      <alignment/>
    </xf>
    <xf numFmtId="191" fontId="1" fillId="0" borderId="0" xfId="18" applyNumberFormat="1" applyFont="1" applyFill="1" applyAlignment="1">
      <alignment/>
    </xf>
    <xf numFmtId="191" fontId="1" fillId="0" borderId="1" xfId="18" applyNumberFormat="1" applyFont="1" applyFill="1" applyBorder="1" applyAlignment="1">
      <alignment/>
    </xf>
    <xf numFmtId="191" fontId="1" fillId="0" borderId="0" xfId="18" applyNumberFormat="1" applyFont="1" applyFill="1" applyBorder="1" applyAlignment="1">
      <alignment/>
    </xf>
    <xf numFmtId="191" fontId="1" fillId="0" borderId="2" xfId="18" applyNumberFormat="1" applyFont="1" applyFill="1" applyBorder="1" applyAlignment="1">
      <alignment/>
    </xf>
    <xf numFmtId="191" fontId="4" fillId="0" borderId="0" xfId="18" applyNumberFormat="1" applyFont="1" applyAlignment="1">
      <alignment/>
    </xf>
    <xf numFmtId="191" fontId="2" fillId="0" borderId="0" xfId="18" applyNumberFormat="1" applyFont="1" applyAlignment="1">
      <alignment/>
    </xf>
    <xf numFmtId="191" fontId="1" fillId="0" borderId="0" xfId="18" applyNumberFormat="1" applyFont="1" applyBorder="1" applyAlignment="1">
      <alignment/>
    </xf>
    <xf numFmtId="191" fontId="4" fillId="0" borderId="2" xfId="18" applyNumberFormat="1" applyFont="1" applyFill="1" applyBorder="1" applyAlignment="1">
      <alignment/>
    </xf>
    <xf numFmtId="191" fontId="4" fillId="0" borderId="0" xfId="18" applyNumberFormat="1" applyFont="1" applyFill="1" applyBorder="1" applyAlignment="1">
      <alignment/>
    </xf>
    <xf numFmtId="191" fontId="2" fillId="0" borderId="0" xfId="18" applyNumberFormat="1" applyFont="1" applyBorder="1" applyAlignment="1">
      <alignment/>
    </xf>
    <xf numFmtId="43" fontId="10" fillId="0" borderId="0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43" fontId="2" fillId="0" borderId="0" xfId="18" applyFont="1" applyBorder="1" applyAlignment="1">
      <alignment horizontal="right"/>
    </xf>
    <xf numFmtId="190" fontId="4" fillId="0" borderId="0" xfId="18" applyNumberFormat="1" applyFont="1" applyFill="1" applyBorder="1" applyAlignment="1">
      <alignment/>
    </xf>
    <xf numFmtId="191" fontId="2" fillId="0" borderId="3" xfId="18" applyNumberFormat="1" applyFont="1" applyBorder="1" applyAlignment="1" quotePrefix="1">
      <alignment horizontal="center"/>
    </xf>
    <xf numFmtId="191" fontId="2" fillId="0" borderId="0" xfId="18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workbookViewId="0" topLeftCell="A1">
      <selection activeCell="A2" sqref="A2:D123"/>
    </sheetView>
  </sheetViews>
  <sheetFormatPr defaultColWidth="9.140625" defaultRowHeight="12.75"/>
  <sheetData>
    <row r="1" spans="1:4" ht="12.75">
      <c r="A1" t="s">
        <v>93</v>
      </c>
      <c r="B1" t="s">
        <v>94</v>
      </c>
      <c r="C1" t="s">
        <v>95</v>
      </c>
      <c r="D1" t="s">
        <v>96</v>
      </c>
    </row>
    <row r="2" spans="1:4" ht="12.75">
      <c r="A2">
        <v>1001</v>
      </c>
      <c r="B2">
        <v>8346.579</v>
      </c>
      <c r="C2">
        <v>13483.594</v>
      </c>
      <c r="D2">
        <v>61.54635330235297</v>
      </c>
    </row>
    <row r="3" spans="1:4" ht="12.75">
      <c r="A3">
        <v>1002</v>
      </c>
      <c r="B3">
        <v>1041.444</v>
      </c>
      <c r="C3">
        <v>7396.922</v>
      </c>
      <c r="D3">
        <v>610.2563363944677</v>
      </c>
    </row>
    <row r="4" spans="1:4" ht="12.75">
      <c r="A4">
        <v>1003</v>
      </c>
      <c r="B4">
        <v>306896.671</v>
      </c>
      <c r="C4">
        <v>304127.886</v>
      </c>
      <c r="D4">
        <v>-0.902188020149614</v>
      </c>
    </row>
    <row r="5" spans="1:4" ht="12.75">
      <c r="A5">
        <v>2001</v>
      </c>
      <c r="B5">
        <v>0</v>
      </c>
      <c r="C5">
        <v>0</v>
      </c>
      <c r="D5">
        <v>0</v>
      </c>
    </row>
    <row r="6" spans="1:4" ht="12.75">
      <c r="A6">
        <v>2003</v>
      </c>
      <c r="B6">
        <v>624.978</v>
      </c>
      <c r="C6">
        <v>663.755</v>
      </c>
      <c r="D6">
        <v>6.204538399751678</v>
      </c>
    </row>
    <row r="7" spans="1:4" ht="12.75">
      <c r="A7">
        <v>3001</v>
      </c>
      <c r="B7">
        <v>7.916</v>
      </c>
      <c r="C7">
        <v>15.6</v>
      </c>
      <c r="D7">
        <v>97.06922688226376</v>
      </c>
    </row>
    <row r="8" spans="1:4" ht="12.75">
      <c r="A8">
        <v>3003</v>
      </c>
      <c r="B8">
        <v>108996.698</v>
      </c>
      <c r="C8">
        <v>96544.894</v>
      </c>
      <c r="D8">
        <v>-11.424019468920061</v>
      </c>
    </row>
    <row r="9" spans="1:4" ht="12.75">
      <c r="A9">
        <v>5001</v>
      </c>
      <c r="B9">
        <v>0</v>
      </c>
      <c r="C9">
        <v>0</v>
      </c>
      <c r="D9">
        <v>0</v>
      </c>
    </row>
    <row r="10" spans="1:4" ht="12.75">
      <c r="A10">
        <v>5002</v>
      </c>
      <c r="B10">
        <v>0</v>
      </c>
      <c r="C10">
        <v>0</v>
      </c>
      <c r="D10">
        <v>0</v>
      </c>
    </row>
    <row r="11" spans="1:4" ht="12.75">
      <c r="A11">
        <v>5003</v>
      </c>
      <c r="B11">
        <v>9299.686</v>
      </c>
      <c r="C11">
        <v>9204.264</v>
      </c>
      <c r="D11">
        <v>-1.0260776546649046</v>
      </c>
    </row>
    <row r="12" spans="1:4" ht="12.75">
      <c r="A12">
        <v>8001</v>
      </c>
      <c r="B12">
        <v>3461.775</v>
      </c>
      <c r="C12">
        <v>44024.032</v>
      </c>
      <c r="D12">
        <v>1171.7184681269002</v>
      </c>
    </row>
    <row r="13" spans="1:4" ht="12.75">
      <c r="A13">
        <v>8003</v>
      </c>
      <c r="B13">
        <v>273319.091</v>
      </c>
      <c r="C13">
        <v>286102.94</v>
      </c>
      <c r="D13">
        <v>4.677261640680631</v>
      </c>
    </row>
    <row r="14" spans="1:4" ht="12.75">
      <c r="A14">
        <v>9001</v>
      </c>
      <c r="B14">
        <v>14.459</v>
      </c>
      <c r="C14">
        <v>1.097</v>
      </c>
      <c r="D14">
        <v>-92.41302994674597</v>
      </c>
    </row>
    <row r="15" spans="1:4" ht="12.75">
      <c r="A15">
        <v>9003</v>
      </c>
      <c r="B15">
        <v>10198.118</v>
      </c>
      <c r="C15">
        <v>7775.707</v>
      </c>
      <c r="D15">
        <v>-23.75351020649104</v>
      </c>
    </row>
    <row r="16" spans="1:4" ht="12.75">
      <c r="A16">
        <v>10001</v>
      </c>
      <c r="B16">
        <v>15.986</v>
      </c>
      <c r="C16">
        <v>1.613</v>
      </c>
      <c r="D16">
        <v>-89.90992118103341</v>
      </c>
    </row>
    <row r="17" spans="1:4" ht="12.75">
      <c r="A17">
        <v>10002</v>
      </c>
      <c r="B17">
        <v>197346.718</v>
      </c>
      <c r="C17">
        <v>238127.69</v>
      </c>
      <c r="D17">
        <v>20.66463147362806</v>
      </c>
    </row>
    <row r="18" spans="1:4" ht="12.75">
      <c r="A18">
        <v>10003</v>
      </c>
      <c r="B18">
        <v>859026.787</v>
      </c>
      <c r="C18">
        <v>741344.046</v>
      </c>
      <c r="D18">
        <v>-13.69954264301656</v>
      </c>
    </row>
    <row r="19" spans="1:4" ht="12.75">
      <c r="A19">
        <v>11001</v>
      </c>
      <c r="B19">
        <v>0</v>
      </c>
      <c r="C19">
        <v>0</v>
      </c>
      <c r="D19">
        <v>0</v>
      </c>
    </row>
    <row r="20" spans="1:4" ht="12.75">
      <c r="A20">
        <v>19001</v>
      </c>
      <c r="B20">
        <v>44530.431</v>
      </c>
      <c r="C20">
        <v>38580.102</v>
      </c>
      <c r="D20">
        <v>-13.362388071204608</v>
      </c>
    </row>
    <row r="21" spans="1:4" ht="12.75">
      <c r="A21">
        <v>19002</v>
      </c>
      <c r="B21">
        <v>0.182</v>
      </c>
      <c r="C21">
        <v>0</v>
      </c>
      <c r="D21">
        <v>-100</v>
      </c>
    </row>
    <row r="22" spans="1:4" ht="12.75">
      <c r="A22">
        <v>19003</v>
      </c>
      <c r="B22">
        <v>104.752</v>
      </c>
      <c r="C22">
        <v>120.53</v>
      </c>
      <c r="D22">
        <v>15.062242248358032</v>
      </c>
    </row>
    <row r="23" spans="1:4" ht="12.75">
      <c r="A23">
        <v>20001</v>
      </c>
      <c r="B23">
        <v>994.695</v>
      </c>
      <c r="C23">
        <v>996.191</v>
      </c>
      <c r="D23">
        <v>0.1503978606507503</v>
      </c>
    </row>
    <row r="24" spans="1:4" ht="12.75">
      <c r="A24">
        <v>22001</v>
      </c>
      <c r="B24">
        <v>84098.207</v>
      </c>
      <c r="C24">
        <v>75219.179</v>
      </c>
      <c r="D24">
        <v>-10.557927828354286</v>
      </c>
    </row>
    <row r="25" spans="1:4" ht="12.75">
      <c r="A25">
        <v>22003</v>
      </c>
      <c r="B25">
        <v>583.733</v>
      </c>
      <c r="C25">
        <v>0</v>
      </c>
      <c r="D25">
        <v>-100</v>
      </c>
    </row>
    <row r="26" spans="1:4" ht="12.75">
      <c r="A26">
        <v>25001</v>
      </c>
      <c r="B26">
        <v>558695.651</v>
      </c>
      <c r="C26">
        <v>608531.093</v>
      </c>
      <c r="D26">
        <v>8.919962400065298</v>
      </c>
    </row>
    <row r="27" spans="1:4" ht="12.75">
      <c r="A27">
        <v>25003</v>
      </c>
      <c r="B27">
        <v>55158.106</v>
      </c>
      <c r="C27">
        <v>56084.843</v>
      </c>
      <c r="D27">
        <v>1.6801465227975758</v>
      </c>
    </row>
    <row r="28" spans="1:4" ht="12.75">
      <c r="A28">
        <v>26001</v>
      </c>
      <c r="B28">
        <v>1.25</v>
      </c>
      <c r="C28">
        <v>78.156</v>
      </c>
      <c r="D28">
        <v>6152.48</v>
      </c>
    </row>
    <row r="29" spans="1:4" ht="12.75">
      <c r="A29">
        <v>26002</v>
      </c>
      <c r="B29">
        <v>107359.059</v>
      </c>
      <c r="C29">
        <v>86983.202</v>
      </c>
      <c r="D29">
        <v>-18.97916877233433</v>
      </c>
    </row>
    <row r="30" spans="1:4" ht="12.75">
      <c r="A30">
        <v>26003</v>
      </c>
      <c r="B30">
        <v>33515.828</v>
      </c>
      <c r="C30">
        <v>19133.087</v>
      </c>
      <c r="D30">
        <v>-42.91327965998632</v>
      </c>
    </row>
    <row r="31" spans="1:4" ht="12.75">
      <c r="A31">
        <v>27001</v>
      </c>
      <c r="B31">
        <v>3011.263</v>
      </c>
      <c r="C31">
        <v>3935.948</v>
      </c>
      <c r="D31">
        <v>30.70754696617333</v>
      </c>
    </row>
    <row r="32" spans="1:4" ht="12.75">
      <c r="A32">
        <v>27003</v>
      </c>
      <c r="B32">
        <v>91.046</v>
      </c>
      <c r="C32">
        <v>57.638</v>
      </c>
      <c r="D32">
        <v>-36.69353952946863</v>
      </c>
    </row>
    <row r="33" spans="1:4" ht="12.75">
      <c r="A33">
        <v>30003</v>
      </c>
      <c r="B33">
        <v>884661.585</v>
      </c>
      <c r="C33">
        <v>371738.958</v>
      </c>
      <c r="D33">
        <v>-57.97952976561088</v>
      </c>
    </row>
    <row r="34" spans="1:4" ht="12.75">
      <c r="A34">
        <v>31002</v>
      </c>
      <c r="B34">
        <v>71247.247</v>
      </c>
      <c r="C34">
        <v>81601.168</v>
      </c>
      <c r="D34">
        <v>14.532380458153003</v>
      </c>
    </row>
    <row r="35" spans="1:4" ht="12.75">
      <c r="A35">
        <v>31003</v>
      </c>
      <c r="B35">
        <v>18112.87</v>
      </c>
      <c r="C35">
        <v>18009.893</v>
      </c>
      <c r="D35">
        <v>-0.5685294489498294</v>
      </c>
    </row>
    <row r="36" spans="1:4" ht="12.75">
      <c r="A36">
        <v>32001</v>
      </c>
      <c r="B36">
        <v>0</v>
      </c>
      <c r="C36">
        <v>0</v>
      </c>
      <c r="D36">
        <v>0</v>
      </c>
    </row>
    <row r="37" spans="1:4" ht="12.75">
      <c r="A37">
        <v>33001</v>
      </c>
      <c r="B37">
        <v>0</v>
      </c>
      <c r="C37">
        <v>0</v>
      </c>
      <c r="D37">
        <v>0</v>
      </c>
    </row>
    <row r="38" spans="1:4" ht="12.75">
      <c r="A38">
        <v>33002</v>
      </c>
      <c r="B38">
        <v>0</v>
      </c>
      <c r="C38">
        <v>0</v>
      </c>
      <c r="D38">
        <v>0</v>
      </c>
    </row>
    <row r="39" spans="1:4" ht="12.75">
      <c r="A39">
        <v>36003</v>
      </c>
      <c r="B39">
        <v>256584.103</v>
      </c>
      <c r="C39">
        <v>467829.149</v>
      </c>
      <c r="D39">
        <v>82.32974823073897</v>
      </c>
    </row>
    <row r="40" spans="1:4" ht="12.75">
      <c r="A40">
        <v>37003</v>
      </c>
      <c r="B40">
        <v>5029.711</v>
      </c>
      <c r="C40">
        <v>5901.196</v>
      </c>
      <c r="D40">
        <v>17.326741039395696</v>
      </c>
    </row>
    <row r="41" spans="1:4" ht="12.75">
      <c r="A41">
        <v>38001</v>
      </c>
      <c r="B41">
        <v>0</v>
      </c>
      <c r="C41">
        <v>0.028</v>
      </c>
      <c r="D41">
        <v>0</v>
      </c>
    </row>
    <row r="42" spans="1:4" ht="12.75">
      <c r="A42">
        <v>38003</v>
      </c>
      <c r="B42">
        <v>1180.593</v>
      </c>
      <c r="C42">
        <v>1603.947</v>
      </c>
      <c r="D42">
        <v>35.85943674068877</v>
      </c>
    </row>
    <row r="43" spans="1:4" ht="12.75">
      <c r="A43">
        <v>39001</v>
      </c>
      <c r="B43">
        <v>178.623</v>
      </c>
      <c r="C43">
        <v>2029.724</v>
      </c>
      <c r="D43">
        <v>1036.31727157197</v>
      </c>
    </row>
    <row r="44" spans="1:4" ht="12.75">
      <c r="A44">
        <v>39002</v>
      </c>
      <c r="B44">
        <v>3032.519</v>
      </c>
      <c r="C44">
        <v>5427.316</v>
      </c>
      <c r="D44">
        <v>78.97055220428958</v>
      </c>
    </row>
    <row r="45" spans="1:4" ht="12.75">
      <c r="A45">
        <v>39003</v>
      </c>
      <c r="B45">
        <v>38289.526</v>
      </c>
      <c r="C45">
        <v>48549.489</v>
      </c>
      <c r="D45">
        <v>26.79574304471673</v>
      </c>
    </row>
    <row r="46" spans="1:4" ht="12.75">
      <c r="A46">
        <v>41001</v>
      </c>
      <c r="B46">
        <v>0</v>
      </c>
      <c r="C46">
        <v>0.04</v>
      </c>
      <c r="D46">
        <v>0</v>
      </c>
    </row>
    <row r="47" spans="1:4" ht="12.75">
      <c r="A47">
        <v>42001</v>
      </c>
      <c r="B47">
        <v>79.869</v>
      </c>
      <c r="C47">
        <v>4.193</v>
      </c>
      <c r="D47">
        <v>-94.75015337615345</v>
      </c>
    </row>
    <row r="48" spans="1:4" ht="12.75">
      <c r="A48">
        <v>43001</v>
      </c>
      <c r="B48">
        <v>54.876</v>
      </c>
      <c r="C48">
        <v>321.629</v>
      </c>
      <c r="D48">
        <v>486.1013922297544</v>
      </c>
    </row>
    <row r="49" spans="1:4" ht="12.75">
      <c r="A49">
        <v>44001</v>
      </c>
      <c r="B49">
        <v>27736.281</v>
      </c>
      <c r="C49">
        <v>23236.784</v>
      </c>
      <c r="D49">
        <v>-16.222423619085774</v>
      </c>
    </row>
    <row r="50" spans="1:4" ht="12.75">
      <c r="A50">
        <v>45001</v>
      </c>
      <c r="B50">
        <v>18.27</v>
      </c>
      <c r="C50">
        <v>100.8</v>
      </c>
      <c r="D50">
        <v>451.7241379310345</v>
      </c>
    </row>
    <row r="51" spans="1:4" ht="12.75">
      <c r="A51">
        <v>46001</v>
      </c>
      <c r="B51">
        <v>169604.097</v>
      </c>
      <c r="C51">
        <v>183125.979</v>
      </c>
      <c r="D51">
        <v>7.972615189832344</v>
      </c>
    </row>
    <row r="52" spans="1:4" ht="12.75">
      <c r="A52">
        <v>47001</v>
      </c>
      <c r="B52">
        <v>37038.439</v>
      </c>
      <c r="C52">
        <v>42692.956</v>
      </c>
      <c r="D52">
        <v>15.266618012708365</v>
      </c>
    </row>
    <row r="53" spans="1:4" ht="12.75">
      <c r="A53">
        <v>47002</v>
      </c>
      <c r="B53">
        <v>2893.939</v>
      </c>
      <c r="C53">
        <v>1116.111</v>
      </c>
      <c r="D53">
        <v>-61.432808362581234</v>
      </c>
    </row>
    <row r="54" spans="1:4" ht="12.75">
      <c r="A54">
        <v>47003</v>
      </c>
      <c r="B54">
        <v>833.129</v>
      </c>
      <c r="C54">
        <v>432.864</v>
      </c>
      <c r="D54">
        <v>-48.0435802858861</v>
      </c>
    </row>
    <row r="55" spans="1:4" ht="12.75">
      <c r="A55">
        <v>48001</v>
      </c>
      <c r="B55">
        <v>2785.404</v>
      </c>
      <c r="C55">
        <v>4277.645</v>
      </c>
      <c r="D55">
        <v>53.57359291506727</v>
      </c>
    </row>
    <row r="56" spans="1:4" ht="12.75">
      <c r="A56">
        <v>50001</v>
      </c>
      <c r="B56">
        <v>2595.15</v>
      </c>
      <c r="C56">
        <v>1563.83</v>
      </c>
      <c r="D56">
        <v>-39.74028476195981</v>
      </c>
    </row>
    <row r="57" spans="1:4" ht="12.75">
      <c r="A57">
        <v>50003</v>
      </c>
      <c r="B57">
        <v>655.92</v>
      </c>
      <c r="C57">
        <v>295.804</v>
      </c>
      <c r="D57">
        <v>-54.90242712525918</v>
      </c>
    </row>
    <row r="58" spans="1:4" ht="12.75">
      <c r="A58">
        <v>51001</v>
      </c>
      <c r="B58">
        <v>4720.082</v>
      </c>
      <c r="C58">
        <v>5864.985</v>
      </c>
      <c r="D58">
        <v>24.255998094948335</v>
      </c>
    </row>
    <row r="59" spans="1:4" ht="12.75">
      <c r="A59">
        <v>54001</v>
      </c>
      <c r="B59">
        <v>3034.726</v>
      </c>
      <c r="C59">
        <v>49.994</v>
      </c>
      <c r="D59">
        <v>-98.35260250843075</v>
      </c>
    </row>
    <row r="60" spans="1:4" ht="12.75">
      <c r="A60">
        <v>54003</v>
      </c>
      <c r="B60">
        <v>0.211</v>
      </c>
      <c r="C60">
        <v>0.281</v>
      </c>
      <c r="D60">
        <v>33.175355450236985</v>
      </c>
    </row>
    <row r="61" spans="1:4" ht="12.75">
      <c r="A61">
        <v>55001</v>
      </c>
      <c r="B61">
        <v>2078.45</v>
      </c>
      <c r="C61">
        <v>4051.945</v>
      </c>
      <c r="D61">
        <v>94.95032355842096</v>
      </c>
    </row>
    <row r="62" spans="1:4" ht="12.75">
      <c r="A62">
        <v>55002</v>
      </c>
      <c r="B62">
        <v>22.4</v>
      </c>
      <c r="C62">
        <v>28.416</v>
      </c>
      <c r="D62">
        <v>26.85714285714287</v>
      </c>
    </row>
    <row r="63" spans="1:4" ht="12.75">
      <c r="A63">
        <v>55003</v>
      </c>
      <c r="B63">
        <v>207.245</v>
      </c>
      <c r="C63">
        <v>245</v>
      </c>
      <c r="D63">
        <v>18.21756857825279</v>
      </c>
    </row>
    <row r="64" spans="1:4" ht="12.75">
      <c r="A64">
        <v>56001</v>
      </c>
      <c r="B64">
        <v>1.384</v>
      </c>
      <c r="C64">
        <v>2.953</v>
      </c>
      <c r="D64">
        <v>113.36705202312139</v>
      </c>
    </row>
    <row r="65" spans="1:4" ht="12.75">
      <c r="A65">
        <v>56002</v>
      </c>
      <c r="B65">
        <v>41.428</v>
      </c>
      <c r="C65">
        <v>69.96</v>
      </c>
      <c r="D65">
        <v>68.87129477647967</v>
      </c>
    </row>
    <row r="66" spans="1:4" ht="12.75">
      <c r="A66">
        <v>56003</v>
      </c>
      <c r="B66">
        <v>12242.209</v>
      </c>
      <c r="C66">
        <v>8472.502</v>
      </c>
      <c r="D66">
        <v>-30.792702526153573</v>
      </c>
    </row>
    <row r="67" spans="1:4" ht="12.75">
      <c r="A67">
        <v>57001</v>
      </c>
      <c r="B67">
        <v>113.39</v>
      </c>
      <c r="C67">
        <v>104.93</v>
      </c>
      <c r="D67">
        <v>-7.460975394655608</v>
      </c>
    </row>
    <row r="68" spans="1:4" ht="12.75">
      <c r="A68">
        <v>57002</v>
      </c>
      <c r="B68">
        <v>0.224</v>
      </c>
      <c r="C68">
        <v>0</v>
      </c>
      <c r="D68">
        <v>-100</v>
      </c>
    </row>
    <row r="69" spans="1:4" ht="12.75">
      <c r="A69">
        <v>57003</v>
      </c>
      <c r="B69">
        <v>1524.735</v>
      </c>
      <c r="C69">
        <v>1181.993</v>
      </c>
      <c r="D69">
        <v>-22.47879139653776</v>
      </c>
    </row>
    <row r="70" spans="1:4" ht="12.75">
      <c r="A70">
        <v>59002</v>
      </c>
      <c r="B70">
        <v>979.052</v>
      </c>
      <c r="C70">
        <v>0</v>
      </c>
      <c r="D70">
        <v>-100</v>
      </c>
    </row>
    <row r="71" spans="1:4" ht="12.75">
      <c r="A71">
        <v>59003</v>
      </c>
      <c r="B71">
        <v>8.48</v>
      </c>
      <c r="C71">
        <v>388.38</v>
      </c>
      <c r="D71">
        <v>4479.952830188679</v>
      </c>
    </row>
    <row r="72" spans="1:4" ht="12.75">
      <c r="A72">
        <v>60002</v>
      </c>
      <c r="B72">
        <v>13753.816</v>
      </c>
      <c r="C72">
        <v>19446.666</v>
      </c>
      <c r="D72">
        <v>41.39105830701821</v>
      </c>
    </row>
    <row r="73" spans="1:4" ht="12.75">
      <c r="A73">
        <v>60003</v>
      </c>
      <c r="B73">
        <v>5422.962</v>
      </c>
      <c r="C73">
        <v>8960.77</v>
      </c>
      <c r="D73">
        <v>65.23755836754894</v>
      </c>
    </row>
    <row r="74" spans="1:4" ht="12.75">
      <c r="A74">
        <v>62001</v>
      </c>
      <c r="B74">
        <v>329.017</v>
      </c>
      <c r="C74">
        <v>692.855</v>
      </c>
      <c r="D74">
        <v>110.58334371780182</v>
      </c>
    </row>
    <row r="75" spans="1:4" ht="12.75">
      <c r="A75">
        <v>63001</v>
      </c>
      <c r="B75">
        <v>225.496</v>
      </c>
      <c r="C75">
        <v>313.273</v>
      </c>
      <c r="D75">
        <v>38.9261893780821</v>
      </c>
    </row>
    <row r="76" spans="1:4" ht="12.75">
      <c r="A76">
        <v>64001</v>
      </c>
      <c r="B76">
        <v>0.147</v>
      </c>
      <c r="C76">
        <v>0.125</v>
      </c>
      <c r="D76">
        <v>-14.965986394557818</v>
      </c>
    </row>
    <row r="77" spans="1:4" ht="12.75">
      <c r="A77">
        <v>64003</v>
      </c>
      <c r="B77">
        <v>160.991</v>
      </c>
      <c r="C77">
        <v>20.422</v>
      </c>
      <c r="D77">
        <v>-87.31481884080476</v>
      </c>
    </row>
    <row r="78" spans="1:4" ht="12.75">
      <c r="A78">
        <v>66002</v>
      </c>
      <c r="B78">
        <v>0.028</v>
      </c>
      <c r="C78">
        <v>1.966</v>
      </c>
      <c r="D78">
        <v>6921.428571428572</v>
      </c>
    </row>
    <row r="79" spans="1:4" ht="12.75">
      <c r="A79">
        <v>66003</v>
      </c>
      <c r="B79">
        <v>253229.369</v>
      </c>
      <c r="C79">
        <v>230652.321</v>
      </c>
      <c r="D79">
        <v>-8.915651485906443</v>
      </c>
    </row>
    <row r="80" spans="1:4" ht="12.75">
      <c r="A80">
        <v>67001</v>
      </c>
      <c r="B80">
        <v>562.299</v>
      </c>
      <c r="C80">
        <v>613.688</v>
      </c>
      <c r="D80">
        <v>9.139087922973367</v>
      </c>
    </row>
    <row r="81" spans="1:4" ht="12.75">
      <c r="A81">
        <v>67002</v>
      </c>
      <c r="B81">
        <v>784000.65</v>
      </c>
      <c r="C81">
        <v>844057.077</v>
      </c>
      <c r="D81">
        <v>7.660252194943974</v>
      </c>
    </row>
    <row r="82" spans="1:4" ht="12.75">
      <c r="A82">
        <v>67003</v>
      </c>
      <c r="B82">
        <v>1443767.743</v>
      </c>
      <c r="C82">
        <v>1119207.474</v>
      </c>
      <c r="D82">
        <v>-22.480088682795852</v>
      </c>
    </row>
    <row r="83" spans="1:4" ht="12.75">
      <c r="A83">
        <v>68001</v>
      </c>
      <c r="B83">
        <v>15.2</v>
      </c>
      <c r="C83">
        <v>1012.935</v>
      </c>
      <c r="D83">
        <v>6564.046052631579</v>
      </c>
    </row>
    <row r="84" spans="1:4" ht="12.75">
      <c r="A84">
        <v>68003</v>
      </c>
      <c r="B84">
        <v>8369.748</v>
      </c>
      <c r="C84">
        <v>6818.43</v>
      </c>
      <c r="D84">
        <v>-18.534823270664774</v>
      </c>
    </row>
    <row r="85" spans="1:4" ht="12.75">
      <c r="A85">
        <v>69001</v>
      </c>
      <c r="B85">
        <v>0</v>
      </c>
      <c r="C85">
        <v>0</v>
      </c>
      <c r="D85">
        <v>0</v>
      </c>
    </row>
    <row r="86" spans="1:4" ht="12.75">
      <c r="A86">
        <v>69002</v>
      </c>
      <c r="B86">
        <v>0</v>
      </c>
      <c r="C86">
        <v>0</v>
      </c>
      <c r="D86">
        <v>0</v>
      </c>
    </row>
    <row r="87" spans="1:4" ht="12.75">
      <c r="A87">
        <v>69003</v>
      </c>
      <c r="B87">
        <v>10721.666</v>
      </c>
      <c r="C87">
        <v>7365.427</v>
      </c>
      <c r="D87">
        <v>-31.303334761593952</v>
      </c>
    </row>
    <row r="88" spans="1:4" ht="12.75">
      <c r="A88">
        <v>72001</v>
      </c>
      <c r="B88">
        <v>1253.14</v>
      </c>
      <c r="C88">
        <v>1186.818</v>
      </c>
      <c r="D88">
        <v>-5.292465327098338</v>
      </c>
    </row>
    <row r="89" spans="1:4" ht="12.75">
      <c r="A89">
        <v>72003</v>
      </c>
      <c r="B89">
        <v>144.864</v>
      </c>
      <c r="C89">
        <v>49.925</v>
      </c>
      <c r="D89">
        <v>-65.53664126352993</v>
      </c>
    </row>
    <row r="90" spans="1:4" ht="12.75">
      <c r="A90">
        <v>73001</v>
      </c>
      <c r="B90">
        <v>0</v>
      </c>
      <c r="C90">
        <v>1.308</v>
      </c>
      <c r="D90">
        <v>0</v>
      </c>
    </row>
    <row r="91" spans="1:4" ht="12.75">
      <c r="A91">
        <v>74001</v>
      </c>
      <c r="B91">
        <v>0</v>
      </c>
      <c r="C91">
        <v>0</v>
      </c>
      <c r="D91">
        <v>0</v>
      </c>
    </row>
    <row r="92" spans="1:4" ht="12.75">
      <c r="A92">
        <v>74003</v>
      </c>
      <c r="B92">
        <v>1.812</v>
      </c>
      <c r="C92">
        <v>0</v>
      </c>
      <c r="D92">
        <v>-100</v>
      </c>
    </row>
    <row r="93" spans="1:4" ht="12.75">
      <c r="A93">
        <v>75001</v>
      </c>
      <c r="B93">
        <v>0</v>
      </c>
      <c r="C93">
        <v>0</v>
      </c>
      <c r="D93">
        <v>0</v>
      </c>
    </row>
    <row r="94" spans="1:4" ht="12.75">
      <c r="A94">
        <v>75003</v>
      </c>
      <c r="B94">
        <v>0.454</v>
      </c>
      <c r="C94">
        <v>0</v>
      </c>
      <c r="D94">
        <v>-100</v>
      </c>
    </row>
    <row r="95" spans="1:4" ht="12.75">
      <c r="A95">
        <v>76001</v>
      </c>
      <c r="B95">
        <v>0</v>
      </c>
      <c r="C95">
        <v>2</v>
      </c>
      <c r="D95">
        <v>0</v>
      </c>
    </row>
    <row r="96" spans="1:4" ht="12.75">
      <c r="A96">
        <v>77001</v>
      </c>
      <c r="B96">
        <v>1066.403</v>
      </c>
      <c r="C96">
        <v>737.621</v>
      </c>
      <c r="D96">
        <v>-30.83093352137982</v>
      </c>
    </row>
    <row r="97" spans="1:4" ht="12.75">
      <c r="A97">
        <v>77002</v>
      </c>
      <c r="B97">
        <v>138.934</v>
      </c>
      <c r="C97">
        <v>80.674</v>
      </c>
      <c r="D97">
        <v>-41.93357997322469</v>
      </c>
    </row>
    <row r="98" spans="1:4" ht="12.75">
      <c r="A98">
        <v>77003</v>
      </c>
      <c r="B98">
        <v>0</v>
      </c>
      <c r="C98">
        <v>0</v>
      </c>
      <c r="D98">
        <v>0</v>
      </c>
    </row>
    <row r="99" spans="1:4" ht="12.75">
      <c r="A99">
        <v>78001</v>
      </c>
      <c r="B99">
        <v>0</v>
      </c>
      <c r="C99">
        <v>0</v>
      </c>
      <c r="D99">
        <v>0</v>
      </c>
    </row>
    <row r="100" spans="1:4" ht="12.75">
      <c r="A100">
        <v>80001</v>
      </c>
      <c r="B100">
        <v>27514.742</v>
      </c>
      <c r="C100">
        <v>32019.407</v>
      </c>
      <c r="D100">
        <v>16.37182351191954</v>
      </c>
    </row>
    <row r="101" spans="1:4" ht="12.75">
      <c r="A101">
        <v>80002</v>
      </c>
      <c r="B101">
        <v>9581.323</v>
      </c>
      <c r="C101">
        <v>8328.757</v>
      </c>
      <c r="D101">
        <v>-13.072996286629735</v>
      </c>
    </row>
    <row r="102" spans="1:4" ht="12.75">
      <c r="A102">
        <v>80003</v>
      </c>
      <c r="B102">
        <v>42014.119</v>
      </c>
      <c r="C102">
        <v>50921.427</v>
      </c>
      <c r="D102">
        <v>21.200749205285025</v>
      </c>
    </row>
    <row r="103" spans="1:4" ht="12.75">
      <c r="A103">
        <v>81001</v>
      </c>
      <c r="B103">
        <v>1878.54</v>
      </c>
      <c r="C103">
        <v>1923.776</v>
      </c>
      <c r="D103">
        <v>2.408040286605561</v>
      </c>
    </row>
    <row r="104" spans="1:4" ht="12.75">
      <c r="A104">
        <v>82001</v>
      </c>
      <c r="B104">
        <v>3537.121</v>
      </c>
      <c r="C104">
        <v>3367.832</v>
      </c>
      <c r="D104">
        <v>-4.78606753910879</v>
      </c>
    </row>
    <row r="105" spans="1:4" ht="12.75">
      <c r="A105">
        <v>82002</v>
      </c>
      <c r="B105">
        <v>13201.004</v>
      </c>
      <c r="C105">
        <v>13278.764</v>
      </c>
      <c r="D105">
        <v>0.5890461058870855</v>
      </c>
    </row>
    <row r="106" spans="1:4" ht="12.75">
      <c r="A106">
        <v>82003</v>
      </c>
      <c r="B106">
        <v>101046.66</v>
      </c>
      <c r="C106">
        <v>104633.008</v>
      </c>
      <c r="D106">
        <v>3.549199943867514</v>
      </c>
    </row>
    <row r="107" spans="1:4" ht="12.75">
      <c r="A107">
        <v>83001</v>
      </c>
      <c r="B107">
        <v>244553.501</v>
      </c>
      <c r="C107">
        <v>285076.103</v>
      </c>
      <c r="D107">
        <v>16.570035527726922</v>
      </c>
    </row>
    <row r="108" spans="1:4" ht="12.75">
      <c r="A108">
        <v>83003</v>
      </c>
      <c r="B108">
        <v>6188.297</v>
      </c>
      <c r="C108">
        <v>4015.366</v>
      </c>
      <c r="D108">
        <v>-35.11355385819394</v>
      </c>
    </row>
    <row r="109" spans="1:4" ht="12.75">
      <c r="A109">
        <v>85001</v>
      </c>
      <c r="B109">
        <v>0</v>
      </c>
      <c r="C109">
        <v>0</v>
      </c>
      <c r="D109">
        <v>0</v>
      </c>
    </row>
    <row r="110" spans="1:4" ht="12.75">
      <c r="A110">
        <v>85002</v>
      </c>
      <c r="B110">
        <v>0</v>
      </c>
      <c r="C110">
        <v>0</v>
      </c>
      <c r="D110">
        <v>0</v>
      </c>
    </row>
    <row r="111" spans="1:4" ht="12.75">
      <c r="A111">
        <v>85003</v>
      </c>
      <c r="B111">
        <v>0</v>
      </c>
      <c r="C111">
        <v>11.349</v>
      </c>
      <c r="D111">
        <v>0</v>
      </c>
    </row>
    <row r="112" spans="1:4" ht="12.75">
      <c r="A112">
        <v>86003</v>
      </c>
      <c r="B112">
        <v>24799.528</v>
      </c>
      <c r="C112">
        <v>18651.631</v>
      </c>
      <c r="D112">
        <v>-24.79037907495658</v>
      </c>
    </row>
    <row r="113" spans="1:4" ht="12.75">
      <c r="A113">
        <v>87003</v>
      </c>
      <c r="B113">
        <v>135004.641</v>
      </c>
      <c r="C113">
        <v>137913.461</v>
      </c>
      <c r="D113">
        <v>2.1546074108667175</v>
      </c>
    </row>
    <row r="114" spans="1:4" ht="12.75">
      <c r="A114">
        <v>88003</v>
      </c>
      <c r="B114">
        <v>23572.335</v>
      </c>
      <c r="C114">
        <v>20042.175</v>
      </c>
      <c r="D114">
        <v>-14.975860473729055</v>
      </c>
    </row>
    <row r="115" spans="1:4" ht="12.75">
      <c r="A115">
        <v>99001</v>
      </c>
      <c r="B115">
        <v>2301437.775</v>
      </c>
      <c r="C115">
        <v>3489592.554</v>
      </c>
      <c r="D115">
        <v>51.62663061789711</v>
      </c>
    </row>
    <row r="116" spans="1:4" ht="12.75">
      <c r="A116">
        <v>99002</v>
      </c>
      <c r="B116">
        <v>3007496.015</v>
      </c>
      <c r="C116">
        <v>2959336.344</v>
      </c>
      <c r="D116">
        <v>-1.6013211907780396</v>
      </c>
    </row>
    <row r="117" spans="1:4" ht="12.75">
      <c r="A117">
        <v>99003</v>
      </c>
      <c r="B117">
        <v>11814224.181</v>
      </c>
      <c r="C117">
        <v>11742817.324</v>
      </c>
      <c r="D117">
        <v>-0.6044142713563831</v>
      </c>
    </row>
    <row r="118" spans="1:4" ht="12.75">
      <c r="A118">
        <v>99004</v>
      </c>
      <c r="B118">
        <v>22652.059</v>
      </c>
      <c r="C118">
        <v>22229.721</v>
      </c>
      <c r="D118">
        <v>-1.864457442919426</v>
      </c>
    </row>
    <row r="119" spans="1:4" ht="12.75">
      <c r="A119">
        <v>99005</v>
      </c>
      <c r="B119">
        <v>8554.667</v>
      </c>
      <c r="C119">
        <v>10812.787</v>
      </c>
      <c r="D119">
        <v>26.396351839294283</v>
      </c>
    </row>
    <row r="120" spans="1:4" ht="12.75">
      <c r="A120">
        <v>99006</v>
      </c>
      <c r="B120">
        <v>0</v>
      </c>
      <c r="C120">
        <v>0</v>
      </c>
      <c r="D120">
        <v>0</v>
      </c>
    </row>
    <row r="121" spans="1:4" ht="12.75">
      <c r="A121">
        <v>200001</v>
      </c>
      <c r="B121">
        <v>1197947.549</v>
      </c>
      <c r="C121">
        <v>1336982.669</v>
      </c>
      <c r="D121">
        <v>11.606110811450883</v>
      </c>
    </row>
    <row r="122" spans="1:4" ht="12.75">
      <c r="A122">
        <v>200002</v>
      </c>
      <c r="B122">
        <v>1238784.467</v>
      </c>
      <c r="C122">
        <v>1347521.534</v>
      </c>
      <c r="D122">
        <v>8.777722832070355</v>
      </c>
    </row>
    <row r="123" spans="1:4" ht="12.75">
      <c r="A123">
        <v>200003</v>
      </c>
      <c r="B123">
        <v>4750275.306</v>
      </c>
      <c r="C123">
        <v>3979136.863</v>
      </c>
      <c r="D123">
        <v>-16.23355265380065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7109375" style="2" customWidth="1"/>
    <col min="2" max="3" width="28.8515625" style="43" bestFit="1" customWidth="1"/>
    <col min="4" max="4" width="23.421875" style="26" customWidth="1"/>
    <col min="5" max="16384" width="9.140625" style="2" customWidth="1"/>
  </cols>
  <sheetData>
    <row r="1" ht="15.75">
      <c r="A1" s="42" t="s">
        <v>103</v>
      </c>
    </row>
    <row r="2" spans="1:3" ht="15.75">
      <c r="A2" s="24"/>
      <c r="B2" s="62" t="s">
        <v>99</v>
      </c>
      <c r="C2" s="62"/>
    </row>
    <row r="3" spans="1:3" ht="15.75" thickBot="1">
      <c r="A3" s="3"/>
      <c r="B3" s="44"/>
      <c r="C3" s="44"/>
    </row>
    <row r="4" spans="1:4" ht="15.75">
      <c r="A4" s="4" t="s">
        <v>54</v>
      </c>
      <c r="B4" s="61" t="s">
        <v>101</v>
      </c>
      <c r="C4" s="61" t="s">
        <v>102</v>
      </c>
      <c r="D4" s="27" t="s">
        <v>100</v>
      </c>
    </row>
    <row r="5" spans="1:4" ht="16.5" thickBot="1">
      <c r="A5" s="5"/>
      <c r="B5" s="45" t="s">
        <v>48</v>
      </c>
      <c r="C5" s="45" t="s">
        <v>48</v>
      </c>
      <c r="D5" s="28" t="s">
        <v>49</v>
      </c>
    </row>
    <row r="6" spans="1:4" ht="15.75">
      <c r="A6" s="12" t="s">
        <v>97</v>
      </c>
      <c r="B6" s="46">
        <f>SUM(B7:B10)</f>
        <v>24524748.523</v>
      </c>
      <c r="C6" s="46">
        <f>SUM(C7:C10)</f>
        <v>25065048.412</v>
      </c>
      <c r="D6" s="33">
        <f>((C6/B6)-1)*100</f>
        <v>2.2030802415498485</v>
      </c>
    </row>
    <row r="7" spans="1:4" ht="15">
      <c r="A7" s="13" t="s">
        <v>51</v>
      </c>
      <c r="B7" s="43">
        <f aca="true" t="shared" si="0" ref="B7:C9">SUM(B12,B212)</f>
        <v>3499385.324</v>
      </c>
      <c r="C7" s="43">
        <f t="shared" si="0"/>
        <v>4826575.223</v>
      </c>
      <c r="D7" s="26">
        <f>((C7/B7)-1)*100</f>
        <v>37.92637209448388</v>
      </c>
    </row>
    <row r="8" spans="1:4" ht="15">
      <c r="A8" s="13" t="s">
        <v>52</v>
      </c>
      <c r="B8" s="43">
        <f t="shared" si="0"/>
        <v>4246280.482</v>
      </c>
      <c r="C8" s="43">
        <f t="shared" si="0"/>
        <v>4306857.8780000005</v>
      </c>
      <c r="D8" s="26">
        <f aca="true" t="shared" si="1" ref="D8:D35">((C8/B8)-1)*100</f>
        <v>1.4265990260603045</v>
      </c>
    </row>
    <row r="9" spans="1:4" ht="15">
      <c r="A9" s="13" t="s">
        <v>53</v>
      </c>
      <c r="B9" s="43">
        <f t="shared" si="0"/>
        <v>16747875.991</v>
      </c>
      <c r="C9" s="43">
        <f t="shared" si="0"/>
        <v>15898572.803</v>
      </c>
      <c r="D9" s="26">
        <f t="shared" si="1"/>
        <v>-5.071109843758103</v>
      </c>
    </row>
    <row r="10" spans="1:4" ht="15.75" thickBot="1">
      <c r="A10" s="15" t="s">
        <v>77</v>
      </c>
      <c r="B10" s="44">
        <f>SUM(B215)</f>
        <v>31206.726000000002</v>
      </c>
      <c r="C10" s="44">
        <f>SUM(C215)</f>
        <v>33042.508</v>
      </c>
      <c r="D10" s="29">
        <f t="shared" si="1"/>
        <v>5.882648503402765</v>
      </c>
    </row>
    <row r="11" spans="1:4" ht="15">
      <c r="A11" s="14" t="s">
        <v>98</v>
      </c>
      <c r="B11" s="46">
        <f>SUM(B12:B14)</f>
        <v>7370383.825999999</v>
      </c>
      <c r="C11" s="46">
        <f>SUM(C12:C14)</f>
        <v>6840259.682</v>
      </c>
      <c r="D11" s="33">
        <f t="shared" si="1"/>
        <v>-7.19262600856575</v>
      </c>
    </row>
    <row r="12" spans="1:4" ht="15">
      <c r="A12" s="13" t="s">
        <v>51</v>
      </c>
      <c r="B12" s="47">
        <f>SUM(B16,B205)</f>
        <v>1197947.549</v>
      </c>
      <c r="C12" s="47">
        <f>SUM(C16,C205)</f>
        <v>1336982.669</v>
      </c>
      <c r="D12" s="26">
        <f t="shared" si="1"/>
        <v>11.606110811450886</v>
      </c>
    </row>
    <row r="13" spans="1:4" ht="15">
      <c r="A13" s="13" t="s">
        <v>52</v>
      </c>
      <c r="B13" s="47">
        <f>SUM(B17,B206)</f>
        <v>1238784.467</v>
      </c>
      <c r="C13" s="47">
        <f>SUM(C17,C206)</f>
        <v>1347521.534</v>
      </c>
      <c r="D13" s="26">
        <f t="shared" si="1"/>
        <v>8.777722832070346</v>
      </c>
    </row>
    <row r="14" spans="1:4" ht="15.75" thickBot="1">
      <c r="A14" s="15" t="s">
        <v>53</v>
      </c>
      <c r="B14" s="48">
        <f>SUM(B18,B207,B208,B209,B210)</f>
        <v>4933651.81</v>
      </c>
      <c r="C14" s="48">
        <f>SUM(C18,C207,C208,C209,C210)</f>
        <v>4155755.479</v>
      </c>
      <c r="D14" s="29">
        <f t="shared" si="1"/>
        <v>-15.767151006142843</v>
      </c>
    </row>
    <row r="15" spans="1:4" ht="15.75">
      <c r="A15" s="14" t="s">
        <v>82</v>
      </c>
      <c r="B15" s="46">
        <f>SUM(B16:B18)</f>
        <v>7187007.322</v>
      </c>
      <c r="C15" s="46">
        <f>SUM(C16:C18)</f>
        <v>6663641.066</v>
      </c>
      <c r="D15" s="33">
        <f t="shared" si="1"/>
        <v>-7.282116638422432</v>
      </c>
    </row>
    <row r="16" spans="1:4" ht="15">
      <c r="A16" s="13" t="s">
        <v>51</v>
      </c>
      <c r="B16" s="49">
        <f>Plan1!B121</f>
        <v>1197947.549</v>
      </c>
      <c r="C16" s="49">
        <f>Plan1!C121</f>
        <v>1336982.669</v>
      </c>
      <c r="D16" s="26">
        <f t="shared" si="1"/>
        <v>11.606110811450886</v>
      </c>
    </row>
    <row r="17" spans="1:4" ht="15">
      <c r="A17" s="13" t="s">
        <v>52</v>
      </c>
      <c r="B17" s="49">
        <f>Plan1!B122</f>
        <v>1238784.467</v>
      </c>
      <c r="C17" s="49">
        <f>Plan1!C122</f>
        <v>1347521.534</v>
      </c>
      <c r="D17" s="26">
        <f t="shared" si="1"/>
        <v>8.777722832070346</v>
      </c>
    </row>
    <row r="18" spans="1:4" ht="15">
      <c r="A18" s="16" t="s">
        <v>53</v>
      </c>
      <c r="B18" s="50">
        <f>Plan1!B123</f>
        <v>4750275.306</v>
      </c>
      <c r="C18" s="50">
        <f>Plan1!C123</f>
        <v>3979136.863</v>
      </c>
      <c r="D18" s="31">
        <f t="shared" si="1"/>
        <v>-16.233552653800654</v>
      </c>
    </row>
    <row r="19" spans="1:4" ht="15.75">
      <c r="A19" s="6" t="s">
        <v>2</v>
      </c>
      <c r="B19" s="51">
        <f>SUM(B20,B28)</f>
        <v>435213.97199999995</v>
      </c>
      <c r="C19" s="51">
        <f>SUM(C20,C28)</f>
        <v>431436.915</v>
      </c>
      <c r="D19" s="33">
        <f t="shared" si="1"/>
        <v>-0.8678620731413456</v>
      </c>
    </row>
    <row r="20" spans="1:4" ht="15.75">
      <c r="A20" s="1" t="s">
        <v>12</v>
      </c>
      <c r="B20" s="52">
        <f>SUM(B21,B25)</f>
        <v>425289.30799999996</v>
      </c>
      <c r="C20" s="52">
        <f>SUM(C21,C25)</f>
        <v>421568.896</v>
      </c>
      <c r="D20" s="33">
        <f t="shared" si="1"/>
        <v>-0.8747955638706006</v>
      </c>
    </row>
    <row r="21" spans="1:4" ht="15">
      <c r="A21" s="7" t="s">
        <v>0</v>
      </c>
      <c r="B21" s="51">
        <f>SUM(B22:B24)</f>
        <v>316284.69399999996</v>
      </c>
      <c r="C21" s="51">
        <f>SUM(C22:C24)</f>
        <v>325008.402</v>
      </c>
      <c r="D21" s="33">
        <f t="shared" si="1"/>
        <v>2.758182158508138</v>
      </c>
    </row>
    <row r="22" spans="1:4" ht="15">
      <c r="A22" s="13" t="s">
        <v>51</v>
      </c>
      <c r="B22" s="49">
        <f>Plan1!B2</f>
        <v>8346.579</v>
      </c>
      <c r="C22" s="49">
        <f>Plan1!C2</f>
        <v>13483.594</v>
      </c>
      <c r="D22" s="26">
        <f t="shared" si="1"/>
        <v>61.54635330235296</v>
      </c>
    </row>
    <row r="23" spans="1:4" ht="15">
      <c r="A23" s="13" t="s">
        <v>52</v>
      </c>
      <c r="B23" s="49">
        <f>Plan1!B3</f>
        <v>1041.444</v>
      </c>
      <c r="C23" s="49">
        <f>Plan1!C3</f>
        <v>7396.922</v>
      </c>
      <c r="D23" s="26">
        <f t="shared" si="1"/>
        <v>610.2563363944677</v>
      </c>
    </row>
    <row r="24" spans="1:4" ht="15">
      <c r="A24" s="13" t="s">
        <v>53</v>
      </c>
      <c r="B24" s="49">
        <f>Plan1!B4</f>
        <v>306896.671</v>
      </c>
      <c r="C24" s="49">
        <f>Plan1!C4</f>
        <v>304127.886</v>
      </c>
      <c r="D24" s="26">
        <f t="shared" si="1"/>
        <v>-0.9021880201496191</v>
      </c>
    </row>
    <row r="25" spans="1:4" ht="15">
      <c r="A25" s="7" t="s">
        <v>87</v>
      </c>
      <c r="B25" s="51">
        <f>SUM(B26:B27)</f>
        <v>109004.614</v>
      </c>
      <c r="C25" s="51">
        <f>SUM(C26:C27)</f>
        <v>96560.494</v>
      </c>
      <c r="D25" s="33">
        <f t="shared" si="1"/>
        <v>-11.416140604837144</v>
      </c>
    </row>
    <row r="26" spans="1:4" ht="15">
      <c r="A26" s="13" t="s">
        <v>51</v>
      </c>
      <c r="B26" s="49">
        <f>Plan1!B7</f>
        <v>7.916</v>
      </c>
      <c r="C26" s="49">
        <f>Plan1!C7</f>
        <v>15.6</v>
      </c>
      <c r="D26" s="26">
        <f t="shared" si="1"/>
        <v>97.06922688226376</v>
      </c>
    </row>
    <row r="27" spans="1:4" ht="15">
      <c r="A27" s="13" t="s">
        <v>53</v>
      </c>
      <c r="B27" s="49">
        <f>Plan1!B8</f>
        <v>108996.698</v>
      </c>
      <c r="C27" s="49">
        <f>Plan1!C8</f>
        <v>96544.894</v>
      </c>
      <c r="D27" s="26">
        <f t="shared" si="1"/>
        <v>-11.424019468920065</v>
      </c>
    </row>
    <row r="28" spans="1:4" ht="15.75">
      <c r="A28" s="1" t="s">
        <v>92</v>
      </c>
      <c r="B28" s="52">
        <f>SUM(B29,B33)</f>
        <v>9924.663999999999</v>
      </c>
      <c r="C28" s="52">
        <f>SUM(C29,C33)</f>
        <v>9868.018999999998</v>
      </c>
      <c r="D28" s="33">
        <f t="shared" si="1"/>
        <v>-0.5707498006985445</v>
      </c>
    </row>
    <row r="29" spans="1:5" ht="15">
      <c r="A29" s="7" t="s">
        <v>3</v>
      </c>
      <c r="B29" s="51">
        <f>SUM(B30:B32)</f>
        <v>9299.686</v>
      </c>
      <c r="C29" s="51">
        <f>SUM(C30:C32)</f>
        <v>9204.264</v>
      </c>
      <c r="D29" s="33">
        <f t="shared" si="1"/>
        <v>-1.026077654664903</v>
      </c>
      <c r="E29" s="25"/>
    </row>
    <row r="30" spans="1:4" ht="15">
      <c r="A30" s="13" t="s">
        <v>51</v>
      </c>
      <c r="B30" s="49">
        <f>Plan1!B9</f>
        <v>0</v>
      </c>
      <c r="C30" s="49">
        <f>Plan1!C9</f>
        <v>0</v>
      </c>
      <c r="D30" s="57">
        <v>0</v>
      </c>
    </row>
    <row r="31" spans="1:4" ht="15">
      <c r="A31" s="13" t="s">
        <v>52</v>
      </c>
      <c r="B31" s="49">
        <f>Plan1!B10</f>
        <v>0</v>
      </c>
      <c r="C31" s="49">
        <f>Plan1!C10</f>
        <v>0</v>
      </c>
      <c r="D31" s="57">
        <v>0</v>
      </c>
    </row>
    <row r="32" spans="1:4" ht="15">
      <c r="A32" s="13" t="s">
        <v>53</v>
      </c>
      <c r="B32" s="49">
        <f>Plan1!B11</f>
        <v>9299.686</v>
      </c>
      <c r="C32" s="49">
        <f>Plan1!C11</f>
        <v>9204.264</v>
      </c>
      <c r="D32" s="26">
        <f t="shared" si="1"/>
        <v>-1.026077654664903</v>
      </c>
    </row>
    <row r="33" spans="1:4" ht="15">
      <c r="A33" s="7" t="s">
        <v>1</v>
      </c>
      <c r="B33" s="51">
        <f>SUM(B34:B35)</f>
        <v>624.978</v>
      </c>
      <c r="C33" s="51">
        <f>SUM(C34:C35)</f>
        <v>663.755</v>
      </c>
      <c r="D33" s="33">
        <f t="shared" si="1"/>
        <v>6.20453839975168</v>
      </c>
    </row>
    <row r="34" spans="1:4" ht="15">
      <c r="A34" s="13" t="s">
        <v>51</v>
      </c>
      <c r="B34" s="49">
        <f>Plan1!B5</f>
        <v>0</v>
      </c>
      <c r="C34" s="49">
        <f>Plan1!C5</f>
        <v>0</v>
      </c>
      <c r="D34" s="58">
        <v>0</v>
      </c>
    </row>
    <row r="35" spans="1:4" ht="15">
      <c r="A35" s="16" t="s">
        <v>53</v>
      </c>
      <c r="B35" s="50">
        <f>Plan1!B6</f>
        <v>624.978</v>
      </c>
      <c r="C35" s="50">
        <f>Plan1!C6</f>
        <v>663.755</v>
      </c>
      <c r="D35" s="31">
        <f t="shared" si="1"/>
        <v>6.20453839975168</v>
      </c>
    </row>
    <row r="36" spans="1:4" ht="15.75">
      <c r="A36" s="42" t="s">
        <v>103</v>
      </c>
      <c r="B36" s="53"/>
      <c r="C36" s="53"/>
      <c r="D36" s="34"/>
    </row>
    <row r="37" spans="1:3" ht="15.75" thickBot="1">
      <c r="A37" s="3"/>
      <c r="B37" s="44"/>
      <c r="C37" s="44"/>
    </row>
    <row r="38" spans="1:4" ht="15.75">
      <c r="A38" s="4" t="s">
        <v>50</v>
      </c>
      <c r="B38" s="61" t="s">
        <v>101</v>
      </c>
      <c r="C38" s="61" t="s">
        <v>102</v>
      </c>
      <c r="D38" s="27" t="s">
        <v>100</v>
      </c>
    </row>
    <row r="39" spans="1:4" ht="16.5" thickBot="1">
      <c r="A39" s="5"/>
      <c r="B39" s="45" t="s">
        <v>48</v>
      </c>
      <c r="C39" s="45" t="s">
        <v>48</v>
      </c>
      <c r="D39" s="28" t="s">
        <v>49</v>
      </c>
    </row>
    <row r="40" spans="1:4" ht="15.75">
      <c r="A40" s="9" t="s">
        <v>55</v>
      </c>
      <c r="B40" s="51">
        <f>SUM(B41,B47,B44,B51)</f>
        <v>1343382.934</v>
      </c>
      <c r="C40" s="51">
        <f>SUM(C41,C47,C44,C51)</f>
        <v>1317377.125</v>
      </c>
      <c r="D40" s="33">
        <f aca="true" t="shared" si="2" ref="D40:D72">((C40/B40)-1)*100</f>
        <v>-1.93584482442144</v>
      </c>
    </row>
    <row r="41" spans="1:4" ht="15">
      <c r="A41" s="7" t="s">
        <v>4</v>
      </c>
      <c r="B41" s="51">
        <f>SUM(B42:B43)</f>
        <v>276780.86600000004</v>
      </c>
      <c r="C41" s="51">
        <f>SUM(C42:C43)</f>
        <v>330126.972</v>
      </c>
      <c r="D41" s="33">
        <f t="shared" si="2"/>
        <v>19.273769451967816</v>
      </c>
    </row>
    <row r="42" spans="1:4" ht="15">
      <c r="A42" s="13" t="s">
        <v>51</v>
      </c>
      <c r="B42" s="49">
        <f>Plan1!B12</f>
        <v>3461.775</v>
      </c>
      <c r="C42" s="49">
        <f>Plan1!C12</f>
        <v>44024.032</v>
      </c>
      <c r="D42" s="26">
        <f t="shared" si="2"/>
        <v>1171.7184681269002</v>
      </c>
    </row>
    <row r="43" spans="1:4" ht="15">
      <c r="A43" s="13" t="s">
        <v>53</v>
      </c>
      <c r="B43" s="49">
        <f>Plan1!B13</f>
        <v>273319.091</v>
      </c>
      <c r="C43" s="49">
        <f>Plan1!C13</f>
        <v>286102.94</v>
      </c>
      <c r="D43" s="26">
        <f t="shared" si="2"/>
        <v>4.67726164068063</v>
      </c>
    </row>
    <row r="44" spans="1:4" ht="15">
      <c r="A44" s="7" t="s">
        <v>88</v>
      </c>
      <c r="B44" s="51">
        <f>SUM(B45:B46)</f>
        <v>10212.577000000001</v>
      </c>
      <c r="C44" s="51">
        <f>SUM(C45:C46)</f>
        <v>7776.804</v>
      </c>
      <c r="D44" s="33">
        <f t="shared" si="2"/>
        <v>-23.8507185796494</v>
      </c>
    </row>
    <row r="45" spans="1:4" ht="15">
      <c r="A45" s="13" t="s">
        <v>51</v>
      </c>
      <c r="B45" s="49">
        <f>Plan1!B14</f>
        <v>14.459</v>
      </c>
      <c r="C45" s="49">
        <f>Plan1!C14</f>
        <v>1.097</v>
      </c>
      <c r="D45" s="26">
        <f t="shared" si="2"/>
        <v>-92.41302994674598</v>
      </c>
    </row>
    <row r="46" spans="1:4" ht="15">
      <c r="A46" s="13" t="s">
        <v>53</v>
      </c>
      <c r="B46" s="49">
        <f>Plan1!B15</f>
        <v>10198.118</v>
      </c>
      <c r="C46" s="49">
        <f>Plan1!C15</f>
        <v>7775.707</v>
      </c>
      <c r="D46" s="26">
        <f t="shared" si="2"/>
        <v>-23.753510206491036</v>
      </c>
    </row>
    <row r="47" spans="1:4" ht="15">
      <c r="A47" s="7" t="s">
        <v>89</v>
      </c>
      <c r="B47" s="51">
        <f>SUM(B48:B50)</f>
        <v>1056389.491</v>
      </c>
      <c r="C47" s="51">
        <f>SUM(C48:C50)</f>
        <v>979473.3489999999</v>
      </c>
      <c r="D47" s="33">
        <f t="shared" si="2"/>
        <v>-7.28104005722261</v>
      </c>
    </row>
    <row r="48" spans="1:4" ht="15">
      <c r="A48" s="13" t="s">
        <v>51</v>
      </c>
      <c r="B48" s="49">
        <f>Plan1!B16</f>
        <v>15.986</v>
      </c>
      <c r="C48" s="49">
        <f>Plan1!C16</f>
        <v>1.613</v>
      </c>
      <c r="D48" s="26">
        <f t="shared" si="2"/>
        <v>-89.9099211810334</v>
      </c>
    </row>
    <row r="49" spans="1:4" ht="15">
      <c r="A49" s="13" t="s">
        <v>52</v>
      </c>
      <c r="B49" s="49">
        <f>Plan1!B17</f>
        <v>197346.718</v>
      </c>
      <c r="C49" s="49">
        <f>Plan1!C17</f>
        <v>238127.69</v>
      </c>
      <c r="D49" s="26">
        <f t="shared" si="2"/>
        <v>20.66463147362807</v>
      </c>
    </row>
    <row r="50" spans="1:4" ht="15">
      <c r="A50" s="13" t="s">
        <v>53</v>
      </c>
      <c r="B50" s="49">
        <f>Plan1!B18</f>
        <v>859026.787</v>
      </c>
      <c r="C50" s="49">
        <f>Plan1!C18</f>
        <v>741344.046</v>
      </c>
      <c r="D50" s="26">
        <f t="shared" si="2"/>
        <v>-13.69954264301656</v>
      </c>
    </row>
    <row r="51" spans="1:4" ht="15">
      <c r="A51" s="11" t="s">
        <v>56</v>
      </c>
      <c r="B51" s="54">
        <f>Plan1!B19</f>
        <v>0</v>
      </c>
      <c r="C51" s="54">
        <f>Plan1!C19</f>
        <v>0</v>
      </c>
      <c r="D51" s="39">
        <v>0</v>
      </c>
    </row>
    <row r="52" spans="1:4" ht="15.75">
      <c r="A52" s="9" t="s">
        <v>5</v>
      </c>
      <c r="B52" s="51">
        <f>SUM(B53,B59)</f>
        <v>130311.99999999999</v>
      </c>
      <c r="C52" s="51">
        <f>SUM(C53,C59)</f>
        <v>114916.00200000001</v>
      </c>
      <c r="D52" s="26">
        <f t="shared" si="2"/>
        <v>-11.814720056479821</v>
      </c>
    </row>
    <row r="53" spans="1:4" ht="15.75">
      <c r="A53" s="10" t="s">
        <v>13</v>
      </c>
      <c r="B53" s="52">
        <f>SUM(B54,B58)</f>
        <v>45630.06</v>
      </c>
      <c r="C53" s="52">
        <f>SUM(C54,C58)</f>
        <v>39696.823</v>
      </c>
      <c r="D53" s="26">
        <f t="shared" si="2"/>
        <v>-13.002912992005712</v>
      </c>
    </row>
    <row r="54" spans="1:4" ht="15">
      <c r="A54" s="7" t="s">
        <v>6</v>
      </c>
      <c r="B54" s="51">
        <f>SUM(B55:B57)</f>
        <v>44635.365</v>
      </c>
      <c r="C54" s="51">
        <f>SUM(C55:C57)</f>
        <v>38700.632</v>
      </c>
      <c r="D54" s="26">
        <f t="shared" si="2"/>
        <v>-13.296033313494803</v>
      </c>
    </row>
    <row r="55" spans="1:4" ht="15">
      <c r="A55" s="13" t="s">
        <v>51</v>
      </c>
      <c r="B55" s="49">
        <f>Plan1!B20</f>
        <v>44530.431</v>
      </c>
      <c r="C55" s="49">
        <f>Plan1!C20</f>
        <v>38580.102</v>
      </c>
      <c r="D55" s="26">
        <f t="shared" si="2"/>
        <v>-13.362388071204611</v>
      </c>
    </row>
    <row r="56" spans="1:4" ht="15">
      <c r="A56" s="13" t="s">
        <v>52</v>
      </c>
      <c r="B56" s="49">
        <f>Plan1!B21</f>
        <v>0.182</v>
      </c>
      <c r="C56" s="49">
        <f>Plan1!C21</f>
        <v>0</v>
      </c>
      <c r="D56" s="26">
        <f t="shared" si="2"/>
        <v>-100</v>
      </c>
    </row>
    <row r="57" spans="1:4" ht="15">
      <c r="A57" s="13" t="s">
        <v>53</v>
      </c>
      <c r="B57" s="49">
        <f>Plan1!B22</f>
        <v>104.752</v>
      </c>
      <c r="C57" s="49">
        <f>Plan1!C22</f>
        <v>120.53</v>
      </c>
      <c r="D57" s="26">
        <f t="shared" si="2"/>
        <v>15.062242248358038</v>
      </c>
    </row>
    <row r="58" spans="1:4" ht="15">
      <c r="A58" s="17" t="s">
        <v>57</v>
      </c>
      <c r="B58" s="55">
        <f>Plan1!B23</f>
        <v>994.695</v>
      </c>
      <c r="C58" s="55">
        <f>Plan1!C23</f>
        <v>996.191</v>
      </c>
      <c r="D58" s="26">
        <f t="shared" si="2"/>
        <v>0.15039786065074168</v>
      </c>
    </row>
    <row r="59" spans="1:4" ht="15.75">
      <c r="A59" s="10" t="s">
        <v>58</v>
      </c>
      <c r="B59" s="52">
        <f>SUM(B60:B61)</f>
        <v>84681.93999999999</v>
      </c>
      <c r="C59" s="52">
        <f>SUM(C60:C61)</f>
        <v>75219.179</v>
      </c>
      <c r="D59" s="26">
        <f t="shared" si="2"/>
        <v>-11.174473565437903</v>
      </c>
    </row>
    <row r="60" spans="1:4" ht="15">
      <c r="A60" s="13" t="s">
        <v>51</v>
      </c>
      <c r="B60" s="49">
        <f>Plan1!B24</f>
        <v>84098.207</v>
      </c>
      <c r="C60" s="49">
        <f>Plan1!C24</f>
        <v>75219.179</v>
      </c>
      <c r="D60" s="26">
        <f t="shared" si="2"/>
        <v>-10.557927828354286</v>
      </c>
    </row>
    <row r="61" spans="1:4" ht="15">
      <c r="A61" s="16" t="s">
        <v>53</v>
      </c>
      <c r="B61" s="50">
        <f>Plan1!B25</f>
        <v>583.733</v>
      </c>
      <c r="C61" s="50">
        <f>Plan1!C25</f>
        <v>0</v>
      </c>
      <c r="D61" s="31">
        <f t="shared" si="2"/>
        <v>-100</v>
      </c>
    </row>
    <row r="62" spans="1:4" ht="15.75">
      <c r="A62" s="9" t="s">
        <v>7</v>
      </c>
      <c r="B62" s="52">
        <f>SUM(B63,B66,B70)</f>
        <v>757832.203</v>
      </c>
      <c r="C62" s="52">
        <f>SUM(C63,C66,C70)</f>
        <v>774803.9670000001</v>
      </c>
      <c r="D62" s="33">
        <f t="shared" si="2"/>
        <v>2.239514754429095</v>
      </c>
    </row>
    <row r="63" spans="1:4" ht="15">
      <c r="A63" s="10" t="s">
        <v>14</v>
      </c>
      <c r="B63" s="51">
        <f>SUM(B64:B65)</f>
        <v>613853.757</v>
      </c>
      <c r="C63" s="51">
        <f>SUM(C64:C65)</f>
        <v>664615.936</v>
      </c>
      <c r="D63" s="33">
        <f t="shared" si="2"/>
        <v>8.269425481418047</v>
      </c>
    </row>
    <row r="64" spans="1:4" ht="15">
      <c r="A64" s="13" t="s">
        <v>51</v>
      </c>
      <c r="B64" s="49">
        <f>Plan1!B26</f>
        <v>558695.651</v>
      </c>
      <c r="C64" s="49">
        <f>Plan1!C26</f>
        <v>608531.093</v>
      </c>
      <c r="D64" s="26">
        <f t="shared" si="2"/>
        <v>8.919962400065295</v>
      </c>
    </row>
    <row r="65" spans="1:4" ht="15">
      <c r="A65" s="13" t="s">
        <v>53</v>
      </c>
      <c r="B65" s="49">
        <f>Plan1!B27</f>
        <v>55158.106</v>
      </c>
      <c r="C65" s="49">
        <f>Plan1!C27</f>
        <v>56084.843</v>
      </c>
      <c r="D65" s="26">
        <f t="shared" si="2"/>
        <v>1.6801465227975765</v>
      </c>
    </row>
    <row r="66" spans="1:4" ht="15">
      <c r="A66" s="10" t="s">
        <v>15</v>
      </c>
      <c r="B66" s="51">
        <f>SUM(B67:B69)</f>
        <v>140876.137</v>
      </c>
      <c r="C66" s="51">
        <f>SUM(C67:C69)</f>
        <v>106194.445</v>
      </c>
      <c r="D66" s="33">
        <f t="shared" si="2"/>
        <v>-24.61857113529453</v>
      </c>
    </row>
    <row r="67" spans="1:4" ht="15">
      <c r="A67" s="13" t="s">
        <v>51</v>
      </c>
      <c r="B67" s="49">
        <f>Plan1!B28</f>
        <v>1.25</v>
      </c>
      <c r="C67" s="49">
        <f>Plan1!C28</f>
        <v>78.156</v>
      </c>
      <c r="D67" s="26">
        <f t="shared" si="2"/>
        <v>6152.4800000000005</v>
      </c>
    </row>
    <row r="68" spans="1:4" ht="15">
      <c r="A68" s="13" t="s">
        <v>52</v>
      </c>
      <c r="B68" s="49">
        <f>Plan1!B29</f>
        <v>107359.059</v>
      </c>
      <c r="C68" s="49">
        <f>Plan1!C29</f>
        <v>86983.202</v>
      </c>
      <c r="D68" s="26">
        <f t="shared" si="2"/>
        <v>-18.979168772334333</v>
      </c>
    </row>
    <row r="69" spans="1:4" ht="15">
      <c r="A69" s="13" t="s">
        <v>53</v>
      </c>
      <c r="B69" s="49">
        <f>Plan1!B30</f>
        <v>33515.828</v>
      </c>
      <c r="C69" s="49">
        <f>Plan1!C30</f>
        <v>19133.087</v>
      </c>
      <c r="D69" s="26">
        <f t="shared" si="2"/>
        <v>-42.91327965998632</v>
      </c>
    </row>
    <row r="70" spans="1:4" ht="15">
      <c r="A70" s="20" t="s">
        <v>16</v>
      </c>
      <c r="B70" s="51">
        <f>SUM(B71:B72)</f>
        <v>3102.3089999999997</v>
      </c>
      <c r="C70" s="51">
        <f>SUM(C71:C72)</f>
        <v>3993.586</v>
      </c>
      <c r="D70" s="33">
        <f t="shared" si="2"/>
        <v>28.729472144779898</v>
      </c>
    </row>
    <row r="71" spans="1:4" ht="15">
      <c r="A71" s="22" t="s">
        <v>51</v>
      </c>
      <c r="B71" s="49">
        <f>Plan1!B31</f>
        <v>3011.263</v>
      </c>
      <c r="C71" s="49">
        <f>Plan1!C31</f>
        <v>3935.948</v>
      </c>
      <c r="D71" s="26">
        <f t="shared" si="2"/>
        <v>30.707546966173325</v>
      </c>
    </row>
    <row r="72" spans="1:4" ht="15">
      <c r="A72" s="16" t="s">
        <v>53</v>
      </c>
      <c r="B72" s="50">
        <f>Plan1!B32</f>
        <v>91.046</v>
      </c>
      <c r="C72" s="50">
        <f>Plan1!C32</f>
        <v>57.638</v>
      </c>
      <c r="D72" s="31">
        <f t="shared" si="2"/>
        <v>-36.69353952946862</v>
      </c>
    </row>
    <row r="73" spans="1:4" ht="15.75">
      <c r="A73" s="42" t="s">
        <v>103</v>
      </c>
      <c r="B73" s="53"/>
      <c r="C73" s="53"/>
      <c r="D73" s="34"/>
    </row>
    <row r="74" spans="1:3" ht="15.75" thickBot="1">
      <c r="A74" s="3"/>
      <c r="B74" s="44"/>
      <c r="C74" s="44"/>
    </row>
    <row r="75" spans="1:4" ht="15.75">
      <c r="A75" s="4" t="s">
        <v>50</v>
      </c>
      <c r="B75" s="61" t="s">
        <v>101</v>
      </c>
      <c r="C75" s="61" t="s">
        <v>102</v>
      </c>
      <c r="D75" s="27" t="s">
        <v>100</v>
      </c>
    </row>
    <row r="76" spans="1:4" ht="16.5" thickBot="1">
      <c r="A76" s="5"/>
      <c r="B76" s="45" t="s">
        <v>48</v>
      </c>
      <c r="C76" s="45" t="s">
        <v>48</v>
      </c>
      <c r="D76" s="28" t="s">
        <v>49</v>
      </c>
    </row>
    <row r="77" spans="1:4" ht="15.75">
      <c r="A77" s="9" t="s">
        <v>8</v>
      </c>
      <c r="B77" s="51">
        <f>SUM(B78,B84)</f>
        <v>974021.7019999999</v>
      </c>
      <c r="C77" s="51">
        <f>SUM(C78,C84)</f>
        <v>471350.019</v>
      </c>
      <c r="D77" s="33">
        <f aca="true" t="shared" si="3" ref="D77:D82">((C77/B77)-1)*100</f>
        <v>-51.60785247062185</v>
      </c>
    </row>
    <row r="78" spans="1:4" ht="15.75">
      <c r="A78" s="10" t="s">
        <v>17</v>
      </c>
      <c r="B78" s="52">
        <f>SUM(B79,B80,B83)</f>
        <v>974021.7019999999</v>
      </c>
      <c r="C78" s="52">
        <f>SUM(C79,C80,C83)</f>
        <v>471350.019</v>
      </c>
      <c r="D78" s="33">
        <f t="shared" si="3"/>
        <v>-51.60785247062185</v>
      </c>
    </row>
    <row r="79" spans="1:4" ht="15">
      <c r="A79" s="8" t="s">
        <v>59</v>
      </c>
      <c r="B79" s="55">
        <f>Plan1!B33</f>
        <v>884661.585</v>
      </c>
      <c r="C79" s="55">
        <f>Plan1!C33</f>
        <v>371738.958</v>
      </c>
      <c r="D79" s="33">
        <f t="shared" si="3"/>
        <v>-57.979529765610884</v>
      </c>
    </row>
    <row r="80" spans="1:4" ht="15">
      <c r="A80" s="7" t="s">
        <v>9</v>
      </c>
      <c r="B80" s="51">
        <f>SUM(B81:B82)</f>
        <v>89360.117</v>
      </c>
      <c r="C80" s="51">
        <f>SUM(C81:C82)</f>
        <v>99611.061</v>
      </c>
      <c r="D80" s="33">
        <f t="shared" si="3"/>
        <v>11.471497961445154</v>
      </c>
    </row>
    <row r="81" spans="1:4" ht="15">
      <c r="A81" s="13" t="s">
        <v>52</v>
      </c>
      <c r="B81" s="49">
        <f>Plan1!B34</f>
        <v>71247.247</v>
      </c>
      <c r="C81" s="49">
        <f>Plan1!C34</f>
        <v>81601.168</v>
      </c>
      <c r="D81" s="26">
        <f t="shared" si="3"/>
        <v>14.532380458152993</v>
      </c>
    </row>
    <row r="82" spans="1:4" ht="15">
      <c r="A82" s="13" t="s">
        <v>53</v>
      </c>
      <c r="B82" s="49">
        <f>Plan1!B35</f>
        <v>18112.87</v>
      </c>
      <c r="C82" s="49">
        <f>Plan1!C35</f>
        <v>18009.893</v>
      </c>
      <c r="D82" s="26">
        <f t="shared" si="3"/>
        <v>-0.5685294489498283</v>
      </c>
    </row>
    <row r="83" spans="1:4" ht="15">
      <c r="A83" s="8" t="s">
        <v>60</v>
      </c>
      <c r="B83" s="55">
        <f>Plan1!B36</f>
        <v>0</v>
      </c>
      <c r="C83" s="55">
        <f>Plan1!C36</f>
        <v>0</v>
      </c>
      <c r="D83" s="38">
        <v>0</v>
      </c>
    </row>
    <row r="84" spans="1:4" ht="15">
      <c r="A84" s="23" t="s">
        <v>18</v>
      </c>
      <c r="B84" s="46">
        <f>SUM(B85:B86)</f>
        <v>0</v>
      </c>
      <c r="C84" s="46">
        <f>SUM(C85:C86)</f>
        <v>0</v>
      </c>
      <c r="D84" s="38">
        <v>0</v>
      </c>
    </row>
    <row r="85" spans="1:4" ht="15">
      <c r="A85" s="22" t="s">
        <v>51</v>
      </c>
      <c r="B85" s="49">
        <f>Plan1!B37</f>
        <v>0</v>
      </c>
      <c r="C85" s="49">
        <f>Plan1!C37</f>
        <v>0</v>
      </c>
      <c r="D85" s="38">
        <v>0</v>
      </c>
    </row>
    <row r="86" spans="1:4" ht="15">
      <c r="A86" s="16" t="s">
        <v>52</v>
      </c>
      <c r="B86" s="50">
        <f>Plan1!B38</f>
        <v>0</v>
      </c>
      <c r="C86" s="50">
        <f>Plan1!C38</f>
        <v>0</v>
      </c>
      <c r="D86" s="40">
        <v>0</v>
      </c>
    </row>
    <row r="87" spans="1:4" ht="15.75">
      <c r="A87" s="21" t="s">
        <v>10</v>
      </c>
      <c r="B87" s="51">
        <f>SUM(B88,B98)</f>
        <v>501788.468</v>
      </c>
      <c r="C87" s="51">
        <f>SUM(C88,C98)</f>
        <v>738130.274</v>
      </c>
      <c r="D87" s="33">
        <f>((C87/B87)-1)*100</f>
        <v>47.09988791531971</v>
      </c>
    </row>
    <row r="88" spans="1:4" ht="15.75">
      <c r="A88" s="10" t="s">
        <v>11</v>
      </c>
      <c r="B88" s="52">
        <f>SUM(B89,B90,B91,B94)</f>
        <v>304295.075</v>
      </c>
      <c r="C88" s="52">
        <f>SUM(C89,C90,C91,C94)</f>
        <v>531340.8489999999</v>
      </c>
      <c r="D88" s="33">
        <f>((C88/B88)-1)*100</f>
        <v>74.61368673153844</v>
      </c>
    </row>
    <row r="89" spans="1:4" ht="15">
      <c r="A89" s="8" t="s">
        <v>61</v>
      </c>
      <c r="B89" s="55">
        <f>Plan1!B39</f>
        <v>256584.103</v>
      </c>
      <c r="C89" s="55">
        <f>Plan1!C39</f>
        <v>467829.149</v>
      </c>
      <c r="D89" s="33">
        <f>((C89/B89)-1)*100</f>
        <v>82.32974823073897</v>
      </c>
    </row>
    <row r="90" spans="1:4" ht="15">
      <c r="A90" s="8" t="s">
        <v>62</v>
      </c>
      <c r="B90" s="55">
        <f>Plan1!B40</f>
        <v>5029.711</v>
      </c>
      <c r="C90" s="55">
        <f>Plan1!C40</f>
        <v>5901.196</v>
      </c>
      <c r="D90" s="33">
        <f>((C90/B90)-1)*100</f>
        <v>17.32674103939569</v>
      </c>
    </row>
    <row r="91" spans="1:4" ht="15">
      <c r="A91" s="7" t="s">
        <v>19</v>
      </c>
      <c r="B91" s="51">
        <f>SUM(B92:B93)</f>
        <v>1180.593</v>
      </c>
      <c r="C91" s="51">
        <f>SUM(C92:C93)</f>
        <v>1603.975</v>
      </c>
      <c r="D91" s="33">
        <f>((C91/B91)-1)*100</f>
        <v>35.86180843017024</v>
      </c>
    </row>
    <row r="92" spans="1:4" ht="15">
      <c r="A92" s="13" t="s">
        <v>51</v>
      </c>
      <c r="B92" s="49">
        <f>Plan1!B41</f>
        <v>0</v>
      </c>
      <c r="C92" s="49">
        <f>Plan1!C41</f>
        <v>0.028</v>
      </c>
      <c r="D92" s="38">
        <v>0</v>
      </c>
    </row>
    <row r="93" spans="1:4" ht="15">
      <c r="A93" s="13" t="s">
        <v>53</v>
      </c>
      <c r="B93" s="49">
        <f>Plan1!B42</f>
        <v>1180.593</v>
      </c>
      <c r="C93" s="49">
        <f>Plan1!C42</f>
        <v>1603.947</v>
      </c>
      <c r="D93" s="26">
        <f aca="true" t="shared" si="4" ref="D93:D114">((C93/B93)-1)*100</f>
        <v>35.859436740688764</v>
      </c>
    </row>
    <row r="94" spans="1:4" ht="15">
      <c r="A94" s="7" t="s">
        <v>20</v>
      </c>
      <c r="B94" s="51">
        <f>SUM(B95:B97)</f>
        <v>41500.668</v>
      </c>
      <c r="C94" s="51">
        <f>SUM(C95:C97)</f>
        <v>56006.529</v>
      </c>
      <c r="D94" s="33">
        <f t="shared" si="4"/>
        <v>34.953319305607344</v>
      </c>
    </row>
    <row r="95" spans="1:4" ht="15">
      <c r="A95" s="13" t="s">
        <v>51</v>
      </c>
      <c r="B95" s="49">
        <f>Plan1!B43</f>
        <v>178.623</v>
      </c>
      <c r="C95" s="49">
        <f>Plan1!C43</f>
        <v>2029.724</v>
      </c>
      <c r="D95" s="26">
        <f t="shared" si="4"/>
        <v>1036.3172715719702</v>
      </c>
    </row>
    <row r="96" spans="1:4" ht="15">
      <c r="A96" s="13" t="s">
        <v>52</v>
      </c>
      <c r="B96" s="49">
        <f>Plan1!B44</f>
        <v>3032.519</v>
      </c>
      <c r="C96" s="49">
        <f>Plan1!C44</f>
        <v>5427.316</v>
      </c>
      <c r="D96" s="26">
        <f t="shared" si="4"/>
        <v>78.97055220428956</v>
      </c>
    </row>
    <row r="97" spans="1:4" ht="15">
      <c r="A97" s="13" t="s">
        <v>53</v>
      </c>
      <c r="B97" s="49">
        <f>Plan1!B45</f>
        <v>38289.526</v>
      </c>
      <c r="C97" s="49">
        <f>Plan1!C45</f>
        <v>48549.489</v>
      </c>
      <c r="D97" s="26">
        <f t="shared" si="4"/>
        <v>26.795743044716723</v>
      </c>
    </row>
    <row r="98" spans="1:4" ht="15">
      <c r="A98" s="10" t="s">
        <v>21</v>
      </c>
      <c r="B98" s="51">
        <f>SUM(B99:B104)</f>
        <v>197493.393</v>
      </c>
      <c r="C98" s="51">
        <f>SUM(C99:C104)</f>
        <v>206789.425</v>
      </c>
      <c r="D98" s="33">
        <f t="shared" si="4"/>
        <v>4.707009109919924</v>
      </c>
    </row>
    <row r="99" spans="1:4" ht="15">
      <c r="A99" s="17" t="s">
        <v>63</v>
      </c>
      <c r="B99" s="49">
        <f>Plan1!B46</f>
        <v>0</v>
      </c>
      <c r="C99" s="49">
        <f>Plan1!C46</f>
        <v>0.04</v>
      </c>
      <c r="D99" s="38">
        <v>0</v>
      </c>
    </row>
    <row r="100" spans="1:4" ht="15">
      <c r="A100" s="17" t="s">
        <v>64</v>
      </c>
      <c r="B100" s="49">
        <f>Plan1!B47</f>
        <v>79.869</v>
      </c>
      <c r="C100" s="49">
        <f>Plan1!C47</f>
        <v>4.193</v>
      </c>
      <c r="D100" s="26">
        <f t="shared" si="4"/>
        <v>-94.75015337615346</v>
      </c>
    </row>
    <row r="101" spans="1:4" ht="15">
      <c r="A101" s="17" t="s">
        <v>65</v>
      </c>
      <c r="B101" s="49">
        <f>Plan1!B48</f>
        <v>54.876</v>
      </c>
      <c r="C101" s="49">
        <f>Plan1!C48</f>
        <v>321.629</v>
      </c>
      <c r="D101" s="26">
        <f t="shared" si="4"/>
        <v>486.10139222975437</v>
      </c>
    </row>
    <row r="102" spans="1:4" ht="15">
      <c r="A102" s="17" t="s">
        <v>66</v>
      </c>
      <c r="B102" s="49">
        <f>Plan1!B49</f>
        <v>27736.281</v>
      </c>
      <c r="C102" s="49">
        <f>Plan1!C49</f>
        <v>23236.784</v>
      </c>
      <c r="D102" s="26">
        <f t="shared" si="4"/>
        <v>-16.222423619085767</v>
      </c>
    </row>
    <row r="103" spans="1:4" ht="15">
      <c r="A103" s="17" t="s">
        <v>67</v>
      </c>
      <c r="B103" s="49">
        <f>Plan1!B50</f>
        <v>18.27</v>
      </c>
      <c r="C103" s="49">
        <f>Plan1!C50</f>
        <v>100.8</v>
      </c>
      <c r="D103" s="26">
        <f t="shared" si="4"/>
        <v>451.72413793103453</v>
      </c>
    </row>
    <row r="104" spans="1:4" ht="15">
      <c r="A104" s="11" t="s">
        <v>68</v>
      </c>
      <c r="B104" s="50">
        <f>Plan1!B51</f>
        <v>169604.097</v>
      </c>
      <c r="C104" s="50">
        <f>Plan1!C51</f>
        <v>183125.979</v>
      </c>
      <c r="D104" s="31">
        <f t="shared" si="4"/>
        <v>7.972615189832344</v>
      </c>
    </row>
    <row r="105" spans="1:4" ht="15.75">
      <c r="A105" s="9" t="s">
        <v>22</v>
      </c>
      <c r="B105" s="51">
        <f>SUM(B106:B109)</f>
        <v>43550.911</v>
      </c>
      <c r="C105" s="51">
        <f>SUM(C106:C109)</f>
        <v>48519.576</v>
      </c>
      <c r="D105" s="32">
        <f t="shared" si="4"/>
        <v>11.408865821429082</v>
      </c>
    </row>
    <row r="106" spans="1:4" ht="15">
      <c r="A106" s="13" t="s">
        <v>51</v>
      </c>
      <c r="B106" s="49">
        <f>Plan1!B52</f>
        <v>37038.439</v>
      </c>
      <c r="C106" s="49">
        <f>Plan1!C52</f>
        <v>42692.956</v>
      </c>
      <c r="D106" s="34">
        <f t="shared" si="4"/>
        <v>15.266618012708367</v>
      </c>
    </row>
    <row r="107" spans="1:4" ht="15">
      <c r="A107" s="13" t="s">
        <v>52</v>
      </c>
      <c r="B107" s="49">
        <f>Plan1!B53</f>
        <v>2893.939</v>
      </c>
      <c r="C107" s="49">
        <f>Plan1!C53</f>
        <v>1116.111</v>
      </c>
      <c r="D107" s="34">
        <f t="shared" si="4"/>
        <v>-61.432808362581234</v>
      </c>
    </row>
    <row r="108" spans="1:4" ht="15">
      <c r="A108" s="13" t="s">
        <v>53</v>
      </c>
      <c r="B108" s="49">
        <f>Plan1!B54</f>
        <v>833.129</v>
      </c>
      <c r="C108" s="49">
        <f>Plan1!C54</f>
        <v>432.864</v>
      </c>
      <c r="D108" s="34">
        <f t="shared" si="4"/>
        <v>-48.0435802858861</v>
      </c>
    </row>
    <row r="109" spans="1:4" ht="15">
      <c r="A109" s="11" t="s">
        <v>91</v>
      </c>
      <c r="B109" s="54">
        <f>Plan1!B55</f>
        <v>2785.404</v>
      </c>
      <c r="C109" s="54">
        <f>Plan1!C55</f>
        <v>4277.645</v>
      </c>
      <c r="D109" s="35">
        <f t="shared" si="4"/>
        <v>53.573592915067266</v>
      </c>
    </row>
    <row r="110" spans="1:4" ht="15.75">
      <c r="A110" s="9" t="s">
        <v>23</v>
      </c>
      <c r="B110" s="51">
        <f>SUM(B111,B114)</f>
        <v>7971.152</v>
      </c>
      <c r="C110" s="51">
        <f>SUM(C111,C114)</f>
        <v>7724.619</v>
      </c>
      <c r="D110" s="34">
        <f t="shared" si="4"/>
        <v>-3.0928151915808444</v>
      </c>
    </row>
    <row r="111" spans="1:4" ht="15.75">
      <c r="A111" s="19" t="s">
        <v>83</v>
      </c>
      <c r="B111" s="52">
        <f>SUM(B112:B113)</f>
        <v>3251.07</v>
      </c>
      <c r="C111" s="52">
        <f>SUM(C112:C113)</f>
        <v>1859.634</v>
      </c>
      <c r="D111" s="34">
        <f t="shared" si="4"/>
        <v>-42.79932453007779</v>
      </c>
    </row>
    <row r="112" spans="1:4" ht="15">
      <c r="A112" s="22" t="s">
        <v>51</v>
      </c>
      <c r="B112" s="49">
        <f>Plan1!B56</f>
        <v>2595.15</v>
      </c>
      <c r="C112" s="49">
        <f>Plan1!C56</f>
        <v>1563.83</v>
      </c>
      <c r="D112" s="34">
        <f t="shared" si="4"/>
        <v>-39.74028476195981</v>
      </c>
    </row>
    <row r="113" spans="1:4" ht="15">
      <c r="A113" s="13" t="s">
        <v>53</v>
      </c>
      <c r="B113" s="49">
        <f>Plan1!B57</f>
        <v>655.92</v>
      </c>
      <c r="C113" s="49">
        <f>Plan1!C57</f>
        <v>295.804</v>
      </c>
      <c r="D113" s="34">
        <f t="shared" si="4"/>
        <v>-54.90242712525918</v>
      </c>
    </row>
    <row r="114" spans="1:4" ht="15">
      <c r="A114" s="11" t="s">
        <v>84</v>
      </c>
      <c r="B114" s="50">
        <f>Plan1!B58</f>
        <v>4720.082</v>
      </c>
      <c r="C114" s="50">
        <f>Plan1!C58</f>
        <v>5864.985</v>
      </c>
      <c r="D114" s="31">
        <f t="shared" si="4"/>
        <v>24.25599809494834</v>
      </c>
    </row>
    <row r="115" spans="1:4" ht="15.75">
      <c r="A115" s="42" t="s">
        <v>103</v>
      </c>
      <c r="B115" s="53"/>
      <c r="C115" s="53"/>
      <c r="D115" s="34"/>
    </row>
    <row r="116" spans="1:3" ht="15.75" thickBot="1">
      <c r="A116" s="3"/>
      <c r="B116" s="44"/>
      <c r="C116" s="44"/>
    </row>
    <row r="117" spans="1:4" ht="15.75">
      <c r="A117" s="4" t="s">
        <v>50</v>
      </c>
      <c r="B117" s="61" t="s">
        <v>101</v>
      </c>
      <c r="C117" s="61" t="s">
        <v>102</v>
      </c>
      <c r="D117" s="27" t="s">
        <v>100</v>
      </c>
    </row>
    <row r="118" spans="1:4" ht="16.5" thickBot="1">
      <c r="A118" s="5"/>
      <c r="B118" s="45" t="s">
        <v>48</v>
      </c>
      <c r="C118" s="45" t="s">
        <v>48</v>
      </c>
      <c r="D118" s="28" t="s">
        <v>49</v>
      </c>
    </row>
    <row r="119" spans="1:4" ht="15.75">
      <c r="A119" s="9" t="s">
        <v>24</v>
      </c>
      <c r="B119" s="51">
        <f>SUM(B120,B136,B143)</f>
        <v>40146.363</v>
      </c>
      <c r="C119" s="51">
        <f>SUM(C120,C136,C143)</f>
        <v>44030.46500000001</v>
      </c>
      <c r="D119" s="32">
        <f aca="true" t="shared" si="5" ref="D119:D148">((C119/B119)-1)*100</f>
        <v>9.67485398365977</v>
      </c>
    </row>
    <row r="120" spans="1:4" ht="15.75">
      <c r="A120" s="10" t="s">
        <v>25</v>
      </c>
      <c r="B120" s="52">
        <f>SUM(B121,B124,B128,B132)</f>
        <v>19266.402</v>
      </c>
      <c r="C120" s="52">
        <f>SUM(C121,C124,C128,C132)</f>
        <v>14207.974000000002</v>
      </c>
      <c r="D120" s="32">
        <f t="shared" si="5"/>
        <v>-26.255177277002716</v>
      </c>
    </row>
    <row r="121" spans="1:4" ht="15">
      <c r="A121" s="7" t="s">
        <v>26</v>
      </c>
      <c r="B121" s="51">
        <f>SUM(B122:B123)</f>
        <v>3034.937</v>
      </c>
      <c r="C121" s="51">
        <f>SUM(C122:C123)</f>
        <v>50.275</v>
      </c>
      <c r="D121" s="32">
        <f t="shared" si="5"/>
        <v>-98.34345820028554</v>
      </c>
    </row>
    <row r="122" spans="1:4" ht="15">
      <c r="A122" s="13" t="s">
        <v>51</v>
      </c>
      <c r="B122" s="49">
        <f>Plan1!B59</f>
        <v>3034.726</v>
      </c>
      <c r="C122" s="49">
        <f>Plan1!C59</f>
        <v>49.994</v>
      </c>
      <c r="D122" s="34">
        <f t="shared" si="5"/>
        <v>-98.35260250843075</v>
      </c>
    </row>
    <row r="123" spans="1:4" ht="15">
      <c r="A123" s="13" t="s">
        <v>53</v>
      </c>
      <c r="B123" s="49">
        <f>Plan1!B60</f>
        <v>0.211</v>
      </c>
      <c r="C123" s="49">
        <f>Plan1!C60</f>
        <v>0.281</v>
      </c>
      <c r="D123" s="34">
        <f t="shared" si="5"/>
        <v>33.17535545023698</v>
      </c>
    </row>
    <row r="124" spans="1:4" ht="15">
      <c r="A124" s="7" t="s">
        <v>27</v>
      </c>
      <c r="B124" s="51">
        <f>SUM(B125:B127)</f>
        <v>2308.095</v>
      </c>
      <c r="C124" s="51">
        <f>SUM(C125:C127)</f>
        <v>4325.361000000001</v>
      </c>
      <c r="D124" s="32">
        <f t="shared" si="5"/>
        <v>87.39960876826997</v>
      </c>
    </row>
    <row r="125" spans="1:4" ht="15">
      <c r="A125" s="13" t="s">
        <v>51</v>
      </c>
      <c r="B125" s="49">
        <f>Plan1!B61</f>
        <v>2078.45</v>
      </c>
      <c r="C125" s="49">
        <f>Plan1!C61</f>
        <v>4051.945</v>
      </c>
      <c r="D125" s="34">
        <f t="shared" si="5"/>
        <v>94.95032355842096</v>
      </c>
    </row>
    <row r="126" spans="1:4" ht="15">
      <c r="A126" s="13" t="s">
        <v>52</v>
      </c>
      <c r="B126" s="49">
        <f>Plan1!B62</f>
        <v>22.4</v>
      </c>
      <c r="C126" s="49">
        <f>Plan1!C62</f>
        <v>28.416</v>
      </c>
      <c r="D126" s="34">
        <f t="shared" si="5"/>
        <v>26.85714285714287</v>
      </c>
    </row>
    <row r="127" spans="1:4" ht="15">
      <c r="A127" s="13" t="s">
        <v>53</v>
      </c>
      <c r="B127" s="49">
        <f>Plan1!B63</f>
        <v>207.245</v>
      </c>
      <c r="C127" s="49">
        <f>Plan1!C63</f>
        <v>245</v>
      </c>
      <c r="D127" s="34">
        <f t="shared" si="5"/>
        <v>18.217568578252784</v>
      </c>
    </row>
    <row r="128" spans="1:4" ht="15">
      <c r="A128" s="7" t="s">
        <v>28</v>
      </c>
      <c r="B128" s="51">
        <f>SUM(B129:B131)</f>
        <v>12285.021</v>
      </c>
      <c r="C128" s="51">
        <f>SUM(C129:C131)</f>
        <v>8545.415</v>
      </c>
      <c r="D128" s="32">
        <f t="shared" si="5"/>
        <v>-30.440371245600637</v>
      </c>
    </row>
    <row r="129" spans="1:4" ht="15">
      <c r="A129" s="13" t="s">
        <v>51</v>
      </c>
      <c r="B129" s="49">
        <f>Plan1!B64</f>
        <v>1.384</v>
      </c>
      <c r="C129" s="49">
        <f>Plan1!C64</f>
        <v>2.953</v>
      </c>
      <c r="D129" s="34">
        <f t="shared" si="5"/>
        <v>113.3670520231214</v>
      </c>
    </row>
    <row r="130" spans="1:4" ht="15">
      <c r="A130" s="13" t="s">
        <v>52</v>
      </c>
      <c r="B130" s="49">
        <f>Plan1!B65</f>
        <v>41.428</v>
      </c>
      <c r="C130" s="49">
        <f>Plan1!C65</f>
        <v>69.96</v>
      </c>
      <c r="D130" s="34">
        <f t="shared" si="5"/>
        <v>68.87129477647966</v>
      </c>
    </row>
    <row r="131" spans="1:4" ht="15">
      <c r="A131" s="13" t="s">
        <v>53</v>
      </c>
      <c r="B131" s="49">
        <f>Plan1!B66</f>
        <v>12242.209</v>
      </c>
      <c r="C131" s="49">
        <f>Plan1!C66</f>
        <v>8472.502</v>
      </c>
      <c r="D131" s="34">
        <f t="shared" si="5"/>
        <v>-30.79270252615357</v>
      </c>
    </row>
    <row r="132" spans="1:4" ht="15">
      <c r="A132" s="7" t="s">
        <v>29</v>
      </c>
      <c r="B132" s="51">
        <f>SUM(B133:B135)</f>
        <v>1638.349</v>
      </c>
      <c r="C132" s="51">
        <f>SUM(C133:C135)</f>
        <v>1286.923</v>
      </c>
      <c r="D132" s="32">
        <f t="shared" si="5"/>
        <v>-21.45000851466934</v>
      </c>
    </row>
    <row r="133" spans="1:4" ht="15">
      <c r="A133" s="13" t="s">
        <v>51</v>
      </c>
      <c r="B133" s="49">
        <f>Plan1!B67</f>
        <v>113.39</v>
      </c>
      <c r="C133" s="49">
        <f>Plan1!C67</f>
        <v>104.93</v>
      </c>
      <c r="D133" s="34">
        <f t="shared" si="5"/>
        <v>-7.460975394655611</v>
      </c>
    </row>
    <row r="134" spans="1:4" ht="15">
      <c r="A134" s="13" t="s">
        <v>52</v>
      </c>
      <c r="B134" s="49">
        <f>Plan1!B68</f>
        <v>0.224</v>
      </c>
      <c r="C134" s="49">
        <f>Plan1!C68</f>
        <v>0</v>
      </c>
      <c r="D134" s="26">
        <f t="shared" si="5"/>
        <v>-100</v>
      </c>
    </row>
    <row r="135" spans="1:4" ht="15">
      <c r="A135" s="13" t="s">
        <v>53</v>
      </c>
      <c r="B135" s="49">
        <f>Plan1!B69</f>
        <v>1524.735</v>
      </c>
      <c r="C135" s="49">
        <f>Plan1!C69</f>
        <v>1181.993</v>
      </c>
      <c r="D135" s="34">
        <f t="shared" si="5"/>
        <v>-22.478791396537755</v>
      </c>
    </row>
    <row r="136" spans="1:4" ht="15.75">
      <c r="A136" s="10" t="s">
        <v>30</v>
      </c>
      <c r="B136" s="52">
        <f>SUM(B137,B140)</f>
        <v>20164.31</v>
      </c>
      <c r="C136" s="52">
        <f>SUM(C137,C140)</f>
        <v>28795.816000000003</v>
      </c>
      <c r="D136" s="32">
        <f t="shared" si="5"/>
        <v>42.80585846974183</v>
      </c>
    </row>
    <row r="137" spans="1:4" ht="15">
      <c r="A137" s="7" t="s">
        <v>26</v>
      </c>
      <c r="B137" s="51">
        <f>SUM(B138:B139)</f>
        <v>987.532</v>
      </c>
      <c r="C137" s="51">
        <f>SUM(C138:C139)</f>
        <v>388.38</v>
      </c>
      <c r="D137" s="32">
        <f t="shared" si="5"/>
        <v>-60.67165418437074</v>
      </c>
    </row>
    <row r="138" spans="1:4" ht="15">
      <c r="A138" s="13" t="s">
        <v>52</v>
      </c>
      <c r="B138" s="49">
        <f>Plan1!B70</f>
        <v>979.052</v>
      </c>
      <c r="C138" s="49">
        <f>Plan1!C70</f>
        <v>0</v>
      </c>
      <c r="D138" s="34">
        <f t="shared" si="5"/>
        <v>-100</v>
      </c>
    </row>
    <row r="139" spans="1:4" ht="15">
      <c r="A139" s="13" t="s">
        <v>53</v>
      </c>
      <c r="B139" s="49">
        <f>Plan1!B71</f>
        <v>8.48</v>
      </c>
      <c r="C139" s="49">
        <f>Plan1!C71</f>
        <v>388.38</v>
      </c>
      <c r="D139" s="34">
        <f t="shared" si="5"/>
        <v>4479.9528301886785</v>
      </c>
    </row>
    <row r="140" spans="1:4" ht="15">
      <c r="A140" s="7" t="s">
        <v>29</v>
      </c>
      <c r="B140" s="51">
        <f>SUM(B141:B142)</f>
        <v>19176.778000000002</v>
      </c>
      <c r="C140" s="51">
        <f>SUM(C141:C142)</f>
        <v>28407.436</v>
      </c>
      <c r="D140" s="32">
        <f t="shared" si="5"/>
        <v>48.13456149933006</v>
      </c>
    </row>
    <row r="141" spans="1:4" ht="15">
      <c r="A141" s="13" t="s">
        <v>52</v>
      </c>
      <c r="B141" s="49">
        <f>Plan1!B72</f>
        <v>13753.816</v>
      </c>
      <c r="C141" s="49">
        <f>Plan1!C72</f>
        <v>19446.666</v>
      </c>
      <c r="D141" s="34">
        <f t="shared" si="5"/>
        <v>41.39105830701821</v>
      </c>
    </row>
    <row r="142" spans="1:4" ht="15">
      <c r="A142" s="13" t="s">
        <v>53</v>
      </c>
      <c r="B142" s="49">
        <f>Plan1!B73</f>
        <v>5422.962</v>
      </c>
      <c r="C142" s="49">
        <f>Plan1!C73</f>
        <v>8960.77</v>
      </c>
      <c r="D142" s="34">
        <f t="shared" si="5"/>
        <v>65.23755836754894</v>
      </c>
    </row>
    <row r="143" spans="1:4" ht="15">
      <c r="A143" s="10" t="s">
        <v>31</v>
      </c>
      <c r="B143" s="51">
        <f>SUM(B144:B146)</f>
        <v>715.6510000000001</v>
      </c>
      <c r="C143" s="51">
        <f>SUM(C144:C146)</f>
        <v>1026.675</v>
      </c>
      <c r="D143" s="32">
        <f t="shared" si="5"/>
        <v>43.46029000169074</v>
      </c>
    </row>
    <row r="144" spans="1:4" ht="15">
      <c r="A144" s="17" t="s">
        <v>69</v>
      </c>
      <c r="B144" s="49">
        <f>Plan1!B74</f>
        <v>329.017</v>
      </c>
      <c r="C144" s="49">
        <f>Plan1!C74</f>
        <v>692.855</v>
      </c>
      <c r="D144" s="34">
        <f t="shared" si="5"/>
        <v>110.58334371780182</v>
      </c>
    </row>
    <row r="145" spans="1:4" ht="15">
      <c r="A145" s="17" t="s">
        <v>70</v>
      </c>
      <c r="B145" s="49">
        <f>Plan1!B75</f>
        <v>225.496</v>
      </c>
      <c r="C145" s="49">
        <f>Plan1!C75</f>
        <v>313.273</v>
      </c>
      <c r="D145" s="34">
        <f t="shared" si="5"/>
        <v>38.9261893780821</v>
      </c>
    </row>
    <row r="146" spans="1:4" ht="15.75">
      <c r="A146" s="19" t="s">
        <v>32</v>
      </c>
      <c r="B146" s="46">
        <f>SUM(B147:B148)</f>
        <v>161.138</v>
      </c>
      <c r="C146" s="46">
        <f>SUM(C147:C148)</f>
        <v>20.547</v>
      </c>
      <c r="D146" s="30">
        <f t="shared" si="5"/>
        <v>-87.24881778351475</v>
      </c>
    </row>
    <row r="147" spans="1:4" ht="15">
      <c r="A147" s="13" t="s">
        <v>51</v>
      </c>
      <c r="B147" s="49">
        <f>Plan1!B76</f>
        <v>0.147</v>
      </c>
      <c r="C147" s="49">
        <f>Plan1!C76</f>
        <v>0.125</v>
      </c>
      <c r="D147" s="34">
        <f t="shared" si="5"/>
        <v>-14.965986394557817</v>
      </c>
    </row>
    <row r="148" spans="1:4" ht="15">
      <c r="A148" s="16" t="s">
        <v>53</v>
      </c>
      <c r="B148" s="50">
        <f>Plan1!B77</f>
        <v>160.991</v>
      </c>
      <c r="C148" s="50">
        <f>Plan1!C77</f>
        <v>20.422</v>
      </c>
      <c r="D148" s="31">
        <f t="shared" si="5"/>
        <v>-87.31481884080476</v>
      </c>
    </row>
    <row r="149" spans="1:4" ht="15.75">
      <c r="A149" s="42" t="s">
        <v>103</v>
      </c>
      <c r="B149" s="53"/>
      <c r="C149" s="53"/>
      <c r="D149" s="34"/>
    </row>
    <row r="150" spans="1:3" ht="15.75" thickBot="1">
      <c r="A150" s="3"/>
      <c r="B150" s="44"/>
      <c r="C150" s="44"/>
    </row>
    <row r="151" spans="1:4" ht="15.75">
      <c r="A151" s="4" t="s">
        <v>50</v>
      </c>
      <c r="B151" s="61" t="s">
        <v>101</v>
      </c>
      <c r="C151" s="61" t="s">
        <v>102</v>
      </c>
      <c r="D151" s="27" t="s">
        <v>100</v>
      </c>
    </row>
    <row r="152" spans="1:4" ht="16.5" thickBot="1">
      <c r="A152" s="5"/>
      <c r="B152" s="45" t="s">
        <v>48</v>
      </c>
      <c r="C152" s="45" t="s">
        <v>48</v>
      </c>
      <c r="D152" s="28" t="s">
        <v>49</v>
      </c>
    </row>
    <row r="153" spans="1:4" ht="15.75">
      <c r="A153" s="9" t="s">
        <v>33</v>
      </c>
      <c r="B153" s="52">
        <f>SUM(B154,B157,B161,B164)</f>
        <v>2500666.7029999997</v>
      </c>
      <c r="C153" s="52">
        <f>SUM(C154,C157,C161,C164)</f>
        <v>2209729.3180000004</v>
      </c>
      <c r="D153" s="32">
        <f aca="true" t="shared" si="6" ref="D153:D164">((C153/B153)-1)*100</f>
        <v>-11.634392726186482</v>
      </c>
    </row>
    <row r="154" spans="1:4" ht="15">
      <c r="A154" s="10" t="s">
        <v>85</v>
      </c>
      <c r="B154" s="51">
        <f>SUM(B155:B156)</f>
        <v>253229.397</v>
      </c>
      <c r="C154" s="51">
        <f>SUM(C155:C156)</f>
        <v>230654.28699999998</v>
      </c>
      <c r="D154" s="32">
        <f t="shared" si="6"/>
        <v>-8.914885186098676</v>
      </c>
    </row>
    <row r="155" spans="1:4" ht="15">
      <c r="A155" s="13" t="s">
        <v>52</v>
      </c>
      <c r="B155" s="49">
        <f>Plan1!B78</f>
        <v>0.028</v>
      </c>
      <c r="C155" s="49">
        <f>Plan1!C78</f>
        <v>1.966</v>
      </c>
      <c r="D155" s="34">
        <f t="shared" si="6"/>
        <v>6921.428571428571</v>
      </c>
    </row>
    <row r="156" spans="1:4" ht="15">
      <c r="A156" s="13" t="s">
        <v>53</v>
      </c>
      <c r="B156" s="49">
        <f>Plan1!B79</f>
        <v>253229.369</v>
      </c>
      <c r="C156" s="49">
        <f>Plan1!C79</f>
        <v>230652.321</v>
      </c>
      <c r="D156" s="34">
        <f t="shared" si="6"/>
        <v>-8.915651485906439</v>
      </c>
    </row>
    <row r="157" spans="1:4" ht="15">
      <c r="A157" s="10" t="s">
        <v>34</v>
      </c>
      <c r="B157" s="51">
        <f>SUM(B158:B160)</f>
        <v>2228330.692</v>
      </c>
      <c r="C157" s="51">
        <f>SUM(C158:C160)</f>
        <v>1963878.239</v>
      </c>
      <c r="D157" s="32">
        <f t="shared" si="6"/>
        <v>-11.867738210913615</v>
      </c>
    </row>
    <row r="158" spans="1:4" ht="15">
      <c r="A158" s="13" t="s">
        <v>51</v>
      </c>
      <c r="B158" s="49">
        <f>Plan1!B80</f>
        <v>562.299</v>
      </c>
      <c r="C158" s="49">
        <f>Plan1!C80</f>
        <v>613.688</v>
      </c>
      <c r="D158" s="34">
        <f t="shared" si="6"/>
        <v>9.139087922973378</v>
      </c>
    </row>
    <row r="159" spans="1:4" ht="15">
      <c r="A159" s="13" t="s">
        <v>52</v>
      </c>
      <c r="B159" s="49">
        <f>Plan1!B81</f>
        <v>784000.65</v>
      </c>
      <c r="C159" s="49">
        <f>Plan1!C81</f>
        <v>844057.077</v>
      </c>
      <c r="D159" s="34">
        <f t="shared" si="6"/>
        <v>7.660252194943973</v>
      </c>
    </row>
    <row r="160" spans="1:4" ht="15">
      <c r="A160" s="13" t="s">
        <v>53</v>
      </c>
      <c r="B160" s="49">
        <f>Plan1!B82</f>
        <v>1443767.743</v>
      </c>
      <c r="C160" s="49">
        <f>Plan1!C82</f>
        <v>1119207.474</v>
      </c>
      <c r="D160" s="34">
        <f t="shared" si="6"/>
        <v>-22.480088682795852</v>
      </c>
    </row>
    <row r="161" spans="1:4" ht="15">
      <c r="A161" s="10" t="s">
        <v>35</v>
      </c>
      <c r="B161" s="51">
        <f>SUM(B162:B163)</f>
        <v>8384.948</v>
      </c>
      <c r="C161" s="51">
        <f>SUM(C162:C163)</f>
        <v>7831.365</v>
      </c>
      <c r="D161" s="32">
        <f t="shared" si="6"/>
        <v>-6.602104151391286</v>
      </c>
    </row>
    <row r="162" spans="1:4" ht="15">
      <c r="A162" s="13" t="s">
        <v>51</v>
      </c>
      <c r="B162" s="49">
        <f>Plan1!B83</f>
        <v>15.2</v>
      </c>
      <c r="C162" s="49">
        <f>Plan1!C83</f>
        <v>1012.935</v>
      </c>
      <c r="D162" s="34">
        <f t="shared" si="6"/>
        <v>6564.046052631579</v>
      </c>
    </row>
    <row r="163" spans="1:4" ht="15">
      <c r="A163" s="13" t="s">
        <v>53</v>
      </c>
      <c r="B163" s="49">
        <f>Plan1!B84</f>
        <v>8369.748</v>
      </c>
      <c r="C163" s="49">
        <f>Plan1!C84</f>
        <v>6818.43</v>
      </c>
      <c r="D163" s="34">
        <f t="shared" si="6"/>
        <v>-18.53482327066477</v>
      </c>
    </row>
    <row r="164" spans="1:4" ht="15.75">
      <c r="A164" s="20" t="s">
        <v>36</v>
      </c>
      <c r="B164" s="56">
        <f>SUM(B165:B167)</f>
        <v>10721.666</v>
      </c>
      <c r="C164" s="56">
        <f>SUM(C165:C167)</f>
        <v>7365.427</v>
      </c>
      <c r="D164" s="32">
        <f t="shared" si="6"/>
        <v>-31.30333476159395</v>
      </c>
    </row>
    <row r="165" spans="1:4" ht="15">
      <c r="A165" s="13" t="s">
        <v>51</v>
      </c>
      <c r="B165" s="49">
        <f>Plan1!B85</f>
        <v>0</v>
      </c>
      <c r="C165" s="49">
        <f>Plan1!C85</f>
        <v>0</v>
      </c>
      <c r="D165" s="41">
        <v>0</v>
      </c>
    </row>
    <row r="166" spans="1:4" ht="15">
      <c r="A166" s="13" t="s">
        <v>52</v>
      </c>
      <c r="B166" s="49">
        <f>Plan1!B86</f>
        <v>0</v>
      </c>
      <c r="C166" s="49">
        <f>Plan1!C86</f>
        <v>0</v>
      </c>
      <c r="D166" s="38">
        <v>0</v>
      </c>
    </row>
    <row r="167" spans="1:4" ht="15">
      <c r="A167" s="16" t="s">
        <v>53</v>
      </c>
      <c r="B167" s="50">
        <f>Plan1!B87</f>
        <v>10721.666</v>
      </c>
      <c r="C167" s="50">
        <f>Plan1!C87</f>
        <v>7365.427</v>
      </c>
      <c r="D167" s="31">
        <f aca="true" t="shared" si="7" ref="D167:D181">((C167/B167)-1)*100</f>
        <v>-31.30333476159395</v>
      </c>
    </row>
    <row r="168" spans="1:4" ht="15.75">
      <c r="A168" s="9" t="s">
        <v>37</v>
      </c>
      <c r="B168" s="51">
        <f>SUM(B169,B181)</f>
        <v>2605.607</v>
      </c>
      <c r="C168" s="51">
        <f>SUM(C169,C181)</f>
        <v>2058.346</v>
      </c>
      <c r="D168" s="32">
        <f t="shared" si="7"/>
        <v>-21.00320577892215</v>
      </c>
    </row>
    <row r="169" spans="1:4" ht="15.75">
      <c r="A169" s="10" t="s">
        <v>39</v>
      </c>
      <c r="B169" s="52">
        <f>SUM(B170,B173,B174,B177,B180)</f>
        <v>1400.27</v>
      </c>
      <c r="C169" s="52">
        <f>SUM(C170,C173,C174,C177,C180)</f>
        <v>1240.051</v>
      </c>
      <c r="D169" s="32">
        <f t="shared" si="7"/>
        <v>-11.442007612817529</v>
      </c>
    </row>
    <row r="170" spans="1:4" ht="15">
      <c r="A170" s="7" t="s">
        <v>38</v>
      </c>
      <c r="B170" s="51">
        <f>SUM(B171:B172)</f>
        <v>1398.0040000000001</v>
      </c>
      <c r="C170" s="51">
        <f>SUM(C171:C172)</f>
        <v>1236.743</v>
      </c>
      <c r="D170" s="32">
        <f t="shared" si="7"/>
        <v>-11.535088597743648</v>
      </c>
    </row>
    <row r="171" spans="1:4" ht="15">
      <c r="A171" s="13" t="s">
        <v>51</v>
      </c>
      <c r="B171" s="49">
        <f>Plan1!B88</f>
        <v>1253.14</v>
      </c>
      <c r="C171" s="49">
        <f>Plan1!C88</f>
        <v>1186.818</v>
      </c>
      <c r="D171" s="34">
        <f t="shared" si="7"/>
        <v>-5.2924653270983395</v>
      </c>
    </row>
    <row r="172" spans="1:4" ht="15">
      <c r="A172" s="13" t="s">
        <v>53</v>
      </c>
      <c r="B172" s="49">
        <f>Plan1!B89</f>
        <v>144.864</v>
      </c>
      <c r="C172" s="49">
        <f>Plan1!C89</f>
        <v>49.925</v>
      </c>
      <c r="D172" s="34">
        <f t="shared" si="7"/>
        <v>-65.53664126352994</v>
      </c>
    </row>
    <row r="173" spans="1:4" ht="15">
      <c r="A173" s="8" t="s">
        <v>90</v>
      </c>
      <c r="B173" s="55">
        <f>Plan1!B90</f>
        <v>0</v>
      </c>
      <c r="C173" s="55">
        <f>Plan1!C90</f>
        <v>1.308</v>
      </c>
      <c r="D173" s="58">
        <v>0</v>
      </c>
    </row>
    <row r="174" spans="1:4" ht="15">
      <c r="A174" s="7" t="s">
        <v>40</v>
      </c>
      <c r="B174" s="51">
        <f>SUM(B175:B176)</f>
        <v>1.812</v>
      </c>
      <c r="C174" s="51">
        <f>SUM(C175:C176)</f>
        <v>0</v>
      </c>
      <c r="D174" s="32">
        <f t="shared" si="7"/>
        <v>-100</v>
      </c>
    </row>
    <row r="175" spans="1:4" ht="15">
      <c r="A175" s="13" t="s">
        <v>51</v>
      </c>
      <c r="B175" s="49">
        <f>Plan1!B91</f>
        <v>0</v>
      </c>
      <c r="C175" s="49">
        <f>Plan1!C91</f>
        <v>0</v>
      </c>
      <c r="D175" s="41">
        <v>0</v>
      </c>
    </row>
    <row r="176" spans="1:4" ht="15">
      <c r="A176" s="13" t="s">
        <v>53</v>
      </c>
      <c r="B176" s="49">
        <f>Plan1!B92</f>
        <v>1.812</v>
      </c>
      <c r="C176" s="49">
        <f>Plan1!C92</f>
        <v>0</v>
      </c>
      <c r="D176" s="34">
        <f t="shared" si="7"/>
        <v>-100</v>
      </c>
    </row>
    <row r="177" spans="1:4" ht="15">
      <c r="A177" s="7" t="s">
        <v>86</v>
      </c>
      <c r="B177" s="51">
        <f>SUM(B178:B179)</f>
        <v>0.454</v>
      </c>
      <c r="C177" s="51">
        <f>SUM(C178:C179)</f>
        <v>0</v>
      </c>
      <c r="D177" s="32">
        <f t="shared" si="7"/>
        <v>-100</v>
      </c>
    </row>
    <row r="178" spans="1:4" ht="15">
      <c r="A178" s="13" t="s">
        <v>51</v>
      </c>
      <c r="B178" s="49">
        <f>Plan1!B93</f>
        <v>0</v>
      </c>
      <c r="C178" s="49">
        <f>Plan1!C93</f>
        <v>0</v>
      </c>
      <c r="D178" s="41">
        <v>0</v>
      </c>
    </row>
    <row r="179" spans="1:4" ht="15">
      <c r="A179" s="13" t="s">
        <v>53</v>
      </c>
      <c r="B179" s="49">
        <f>Plan1!B94</f>
        <v>0.454</v>
      </c>
      <c r="C179" s="49">
        <f>Plan1!C94</f>
        <v>0</v>
      </c>
      <c r="D179" s="34">
        <f t="shared" si="7"/>
        <v>-100</v>
      </c>
    </row>
    <row r="180" spans="1:4" ht="15.75">
      <c r="A180" s="8" t="s">
        <v>71</v>
      </c>
      <c r="B180" s="55">
        <f>Plan1!B95</f>
        <v>0</v>
      </c>
      <c r="C180" s="55">
        <f>Plan1!C95</f>
        <v>2</v>
      </c>
      <c r="D180" s="59">
        <v>0</v>
      </c>
    </row>
    <row r="181" spans="1:4" ht="15">
      <c r="A181" s="10" t="s">
        <v>41</v>
      </c>
      <c r="B181" s="51">
        <f>SUM(B182:B184)</f>
        <v>1205.337</v>
      </c>
      <c r="C181" s="51">
        <f>SUM(C182:C185)</f>
        <v>818.295</v>
      </c>
      <c r="D181" s="32">
        <f t="shared" si="7"/>
        <v>-32.11068771638139</v>
      </c>
    </row>
    <row r="182" spans="1:4" ht="15">
      <c r="A182" s="13" t="s">
        <v>51</v>
      </c>
      <c r="B182" s="49">
        <f>Plan1!B96</f>
        <v>1066.403</v>
      </c>
      <c r="C182" s="49">
        <f>Plan1!C96</f>
        <v>737.621</v>
      </c>
      <c r="D182" s="34">
        <f>((C182/B182)-1)*100</f>
        <v>-30.830933521379823</v>
      </c>
    </row>
    <row r="183" spans="1:4" ht="15">
      <c r="A183" s="13" t="s">
        <v>52</v>
      </c>
      <c r="B183" s="49">
        <f>Plan1!B97</f>
        <v>138.934</v>
      </c>
      <c r="C183" s="49">
        <f>Plan1!C97</f>
        <v>80.674</v>
      </c>
      <c r="D183" s="34">
        <f>((C183/B183)-1)*100</f>
        <v>-41.93357997322469</v>
      </c>
    </row>
    <row r="184" spans="1:4" ht="15">
      <c r="A184" s="13" t="s">
        <v>53</v>
      </c>
      <c r="B184" s="49">
        <f>Plan1!B98</f>
        <v>0</v>
      </c>
      <c r="C184" s="49">
        <f>Plan1!C98</f>
        <v>0</v>
      </c>
      <c r="D184" s="36">
        <v>0</v>
      </c>
    </row>
    <row r="185" spans="1:4" ht="15">
      <c r="A185" s="11" t="s">
        <v>72</v>
      </c>
      <c r="B185" s="54">
        <f>Plan1!B99</f>
        <v>0</v>
      </c>
      <c r="C185" s="54">
        <f>Plan1!C99</f>
        <v>0</v>
      </c>
      <c r="D185" s="37">
        <v>0</v>
      </c>
    </row>
    <row r="186" spans="1:4" ht="15.75">
      <c r="A186" s="42" t="s">
        <v>103</v>
      </c>
      <c r="B186" s="53"/>
      <c r="C186" s="53"/>
      <c r="D186" s="34"/>
    </row>
    <row r="187" spans="1:3" ht="15.75" thickBot="1">
      <c r="A187" s="3"/>
      <c r="B187" s="44"/>
      <c r="C187" s="44"/>
    </row>
    <row r="188" spans="1:4" ht="15.75">
      <c r="A188" s="4" t="s">
        <v>50</v>
      </c>
      <c r="B188" s="61" t="s">
        <v>101</v>
      </c>
      <c r="C188" s="61" t="s">
        <v>102</v>
      </c>
      <c r="D188" s="27" t="s">
        <v>100</v>
      </c>
    </row>
    <row r="189" spans="1:4" ht="16.5" thickBot="1">
      <c r="A189" s="5"/>
      <c r="B189" s="45" t="s">
        <v>48</v>
      </c>
      <c r="C189" s="45" t="s">
        <v>48</v>
      </c>
      <c r="D189" s="28" t="s">
        <v>49</v>
      </c>
    </row>
    <row r="190" spans="1:4" ht="15.75">
      <c r="A190" s="9" t="s">
        <v>45</v>
      </c>
      <c r="B190" s="51">
        <f>SUM(B191:B192)</f>
        <v>250741.79799999998</v>
      </c>
      <c r="C190" s="51">
        <f>SUM(C191:C192)</f>
        <v>289091.469</v>
      </c>
      <c r="D190" s="32">
        <f aca="true" t="shared" si="8" ref="D190:D215">((C190/B190)-1)*100</f>
        <v>15.294486721356293</v>
      </c>
    </row>
    <row r="191" spans="1:4" ht="15">
      <c r="A191" s="13" t="s">
        <v>51</v>
      </c>
      <c r="B191" s="49">
        <f>Plan1!B107</f>
        <v>244553.501</v>
      </c>
      <c r="C191" s="49">
        <f>Plan1!C107</f>
        <v>285076.103</v>
      </c>
      <c r="D191" s="34">
        <f t="shared" si="8"/>
        <v>16.570035527726912</v>
      </c>
    </row>
    <row r="192" spans="1:4" ht="15">
      <c r="A192" s="16" t="s">
        <v>53</v>
      </c>
      <c r="B192" s="50">
        <f>Plan1!B108</f>
        <v>6188.297</v>
      </c>
      <c r="C192" s="50">
        <f>Plan1!C108</f>
        <v>4015.366</v>
      </c>
      <c r="D192" s="31">
        <f t="shared" si="8"/>
        <v>-35.11355385819394</v>
      </c>
    </row>
    <row r="193" spans="1:4" ht="15.75">
      <c r="A193" s="9" t="s">
        <v>42</v>
      </c>
      <c r="B193" s="52">
        <f>SUM(B194,B199)</f>
        <v>198773.50900000002</v>
      </c>
      <c r="C193" s="52">
        <f>SUM(C194,C199)</f>
        <v>214472.971</v>
      </c>
      <c r="D193" s="32">
        <f t="shared" si="8"/>
        <v>7.898166148488106</v>
      </c>
    </row>
    <row r="194" spans="1:4" ht="15">
      <c r="A194" s="10" t="s">
        <v>43</v>
      </c>
      <c r="B194" s="51">
        <f>SUM(B195:B198)</f>
        <v>80988.724</v>
      </c>
      <c r="C194" s="51">
        <f>SUM(C195:C198)</f>
        <v>93193.367</v>
      </c>
      <c r="D194" s="32">
        <f t="shared" si="8"/>
        <v>15.069558325181154</v>
      </c>
    </row>
    <row r="195" spans="1:4" ht="15">
      <c r="A195" s="13" t="s">
        <v>51</v>
      </c>
      <c r="B195" s="49">
        <f>Plan1!B100</f>
        <v>27514.742</v>
      </c>
      <c r="C195" s="49">
        <f>Plan1!C100</f>
        <v>32019.407</v>
      </c>
      <c r="D195" s="34">
        <f t="shared" si="8"/>
        <v>16.371823511919548</v>
      </c>
    </row>
    <row r="196" spans="1:4" ht="15">
      <c r="A196" s="13" t="s">
        <v>52</v>
      </c>
      <c r="B196" s="49">
        <f>Plan1!B101</f>
        <v>9581.323</v>
      </c>
      <c r="C196" s="49">
        <f>Plan1!C101</f>
        <v>8328.757</v>
      </c>
      <c r="D196" s="34">
        <f t="shared" si="8"/>
        <v>-13.072996286629735</v>
      </c>
    </row>
    <row r="197" spans="1:4" ht="15">
      <c r="A197" s="13" t="s">
        <v>53</v>
      </c>
      <c r="B197" s="49">
        <f>Plan1!B102</f>
        <v>42014.119</v>
      </c>
      <c r="C197" s="49">
        <f>Plan1!C102</f>
        <v>50921.427</v>
      </c>
      <c r="D197" s="34">
        <f t="shared" si="8"/>
        <v>21.200749205285028</v>
      </c>
    </row>
    <row r="198" spans="1:4" ht="15">
      <c r="A198" s="8" t="s">
        <v>73</v>
      </c>
      <c r="B198" s="49">
        <f>Plan1!B103</f>
        <v>1878.54</v>
      </c>
      <c r="C198" s="49">
        <f>Plan1!C103</f>
        <v>1923.776</v>
      </c>
      <c r="D198" s="34">
        <f t="shared" si="8"/>
        <v>2.4080402866055506</v>
      </c>
    </row>
    <row r="199" spans="1:4" ht="15">
      <c r="A199" s="10" t="s">
        <v>44</v>
      </c>
      <c r="B199" s="51">
        <f>SUM(B200:B202)</f>
        <v>117784.785</v>
      </c>
      <c r="C199" s="51">
        <f>SUM(C200:C202)</f>
        <v>121279.60399999999</v>
      </c>
      <c r="D199" s="32">
        <f t="shared" si="8"/>
        <v>2.967122621143292</v>
      </c>
    </row>
    <row r="200" spans="1:4" ht="15">
      <c r="A200" s="13" t="s">
        <v>51</v>
      </c>
      <c r="B200" s="49">
        <f>Plan1!B104</f>
        <v>3537.121</v>
      </c>
      <c r="C200" s="49">
        <f>Plan1!C104</f>
        <v>3367.832</v>
      </c>
      <c r="D200" s="34">
        <f t="shared" si="8"/>
        <v>-4.786067539108785</v>
      </c>
    </row>
    <row r="201" spans="1:4" ht="15">
      <c r="A201" s="13" t="s">
        <v>52</v>
      </c>
      <c r="B201" s="49">
        <f>Plan1!B105</f>
        <v>13201.004</v>
      </c>
      <c r="C201" s="49">
        <f>Plan1!C105</f>
        <v>13278.764</v>
      </c>
      <c r="D201" s="34">
        <f t="shared" si="8"/>
        <v>0.5890461058870811</v>
      </c>
    </row>
    <row r="202" spans="1:4" ht="15">
      <c r="A202" s="16" t="s">
        <v>53</v>
      </c>
      <c r="B202" s="50">
        <f>Plan1!B106</f>
        <v>101046.66</v>
      </c>
      <c r="C202" s="50">
        <f>Plan1!C106</f>
        <v>104633.008</v>
      </c>
      <c r="D202" s="31">
        <f t="shared" si="8"/>
        <v>3.5491999438675093</v>
      </c>
    </row>
    <row r="203" spans="1:4" ht="18.75">
      <c r="A203" s="9" t="s">
        <v>79</v>
      </c>
      <c r="B203" s="51">
        <f>SUM(B204,B208,B209,B210)</f>
        <v>183376.504</v>
      </c>
      <c r="C203" s="51">
        <f>SUM(C204,C208,C209,C210)</f>
        <v>176618.616</v>
      </c>
      <c r="D203" s="32">
        <f t="shared" si="8"/>
        <v>-3.685252937311956</v>
      </c>
    </row>
    <row r="204" spans="1:4" ht="15">
      <c r="A204" s="10" t="s">
        <v>46</v>
      </c>
      <c r="B204" s="51">
        <f>SUM(B205:B207)</f>
        <v>0</v>
      </c>
      <c r="C204" s="51">
        <f>SUM(C205:C207)</f>
        <v>11.349</v>
      </c>
      <c r="D204" s="60">
        <v>0</v>
      </c>
    </row>
    <row r="205" spans="1:4" ht="15">
      <c r="A205" s="13" t="s">
        <v>51</v>
      </c>
      <c r="B205" s="49">
        <f>Plan1!B109</f>
        <v>0</v>
      </c>
      <c r="C205" s="49">
        <f>Plan1!C109</f>
        <v>0</v>
      </c>
      <c r="D205" s="36">
        <v>0</v>
      </c>
    </row>
    <row r="206" spans="1:4" ht="15">
      <c r="A206" s="13" t="s">
        <v>52</v>
      </c>
      <c r="B206" s="49">
        <f>Plan1!B110</f>
        <v>0</v>
      </c>
      <c r="C206" s="49">
        <f>Plan1!C110</f>
        <v>0</v>
      </c>
      <c r="D206" s="36">
        <v>0</v>
      </c>
    </row>
    <row r="207" spans="1:4" ht="15">
      <c r="A207" s="13" t="s">
        <v>53</v>
      </c>
      <c r="B207" s="49">
        <f>Plan1!B111</f>
        <v>0</v>
      </c>
      <c r="C207" s="49">
        <f>Plan1!C111</f>
        <v>11.349</v>
      </c>
      <c r="D207" s="36">
        <v>0</v>
      </c>
    </row>
    <row r="208" spans="1:4" ht="15">
      <c r="A208" s="10" t="s">
        <v>74</v>
      </c>
      <c r="B208" s="49">
        <f>Plan1!B112</f>
        <v>24799.528</v>
      </c>
      <c r="C208" s="49">
        <f>Plan1!C112</f>
        <v>18651.631</v>
      </c>
      <c r="D208" s="34">
        <f t="shared" si="8"/>
        <v>-24.790379074956583</v>
      </c>
    </row>
    <row r="209" spans="1:4" ht="15">
      <c r="A209" s="1" t="s">
        <v>75</v>
      </c>
      <c r="B209" s="49">
        <f>Plan1!B113</f>
        <v>135004.641</v>
      </c>
      <c r="C209" s="49">
        <f>Plan1!C113</f>
        <v>137913.461</v>
      </c>
      <c r="D209" s="34">
        <f t="shared" si="8"/>
        <v>2.154607410866727</v>
      </c>
    </row>
    <row r="210" spans="1:4" ht="15">
      <c r="A210" s="18" t="s">
        <v>76</v>
      </c>
      <c r="B210" s="50">
        <f>Plan1!B114</f>
        <v>23572.335</v>
      </c>
      <c r="C210" s="50">
        <f>Plan1!C114</f>
        <v>20042.175</v>
      </c>
      <c r="D210" s="31">
        <f t="shared" si="8"/>
        <v>-14.975860473729053</v>
      </c>
    </row>
    <row r="211" spans="1:4" ht="15.75">
      <c r="A211" s="14" t="s">
        <v>47</v>
      </c>
      <c r="B211" s="56">
        <f>SUM(B212:B215)</f>
        <v>17154364.697</v>
      </c>
      <c r="C211" s="56">
        <f>SUM(C212:C215)</f>
        <v>18224788.73</v>
      </c>
      <c r="D211" s="30">
        <f t="shared" si="8"/>
        <v>6.239951475365313</v>
      </c>
    </row>
    <row r="212" spans="1:4" ht="15">
      <c r="A212" s="13" t="s">
        <v>51</v>
      </c>
      <c r="B212" s="49">
        <f>Plan1!B115</f>
        <v>2301437.775</v>
      </c>
      <c r="C212" s="49">
        <f>Plan1!C115</f>
        <v>3489592.554</v>
      </c>
      <c r="D212" s="34">
        <f t="shared" si="8"/>
        <v>51.62663061789712</v>
      </c>
    </row>
    <row r="213" spans="1:4" ht="15">
      <c r="A213" s="13" t="s">
        <v>52</v>
      </c>
      <c r="B213" s="49">
        <f>Plan1!B116</f>
        <v>3007496.015</v>
      </c>
      <c r="C213" s="49">
        <f>Plan1!C116</f>
        <v>2959336.344</v>
      </c>
      <c r="D213" s="34">
        <f t="shared" si="8"/>
        <v>-1.6013211907780378</v>
      </c>
    </row>
    <row r="214" spans="1:4" ht="15">
      <c r="A214" s="13" t="s">
        <v>53</v>
      </c>
      <c r="B214" s="49">
        <f>Plan1!B117</f>
        <v>11814224.181</v>
      </c>
      <c r="C214" s="49">
        <f>Plan1!C117</f>
        <v>11742817.324</v>
      </c>
      <c r="D214" s="34">
        <f t="shared" si="8"/>
        <v>-0.6044142713563794</v>
      </c>
    </row>
    <row r="215" spans="1:4" ht="15.75" thickBot="1">
      <c r="A215" s="15" t="s">
        <v>77</v>
      </c>
      <c r="B215" s="48">
        <f>Plan1!B118+Plan1!B119+Plan1!B120</f>
        <v>31206.726000000002</v>
      </c>
      <c r="C215" s="48">
        <f>Plan1!C118+Plan1!C119+Plan1!C120</f>
        <v>33042.508</v>
      </c>
      <c r="D215" s="29">
        <f t="shared" si="8"/>
        <v>5.882648503402765</v>
      </c>
    </row>
    <row r="216" ht="18">
      <c r="A216" s="2" t="s">
        <v>81</v>
      </c>
    </row>
    <row r="217" ht="18">
      <c r="A217" s="2" t="s">
        <v>80</v>
      </c>
    </row>
    <row r="219" ht="15">
      <c r="A219" s="2" t="s">
        <v>78</v>
      </c>
    </row>
  </sheetData>
  <mergeCells count="1">
    <mergeCell ref="B2:C2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landscape" paperSize="9" scale="80" r:id="rId1"/>
  <headerFooter alignWithMargins="0">
    <oddFooter>&amp;Rpág. &amp;P</oddFooter>
  </headerFooter>
  <rowBreaks count="5" manualBreakCount="5">
    <brk id="35" max="255" man="1"/>
    <brk id="72" max="255" man="1"/>
    <brk id="114" max="255" man="1"/>
    <brk id="148" max="255" man="1"/>
    <brk id="1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I.E.A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</dc:creator>
  <cp:keywords/>
  <dc:description/>
  <cp:lastModifiedBy>Alberto</cp:lastModifiedBy>
  <cp:lastPrinted>2008-03-06T14:46:22Z</cp:lastPrinted>
  <dcterms:created xsi:type="dcterms:W3CDTF">2000-09-12T08:55:51Z</dcterms:created>
  <dcterms:modified xsi:type="dcterms:W3CDTF">2008-03-06T14:46:24Z</dcterms:modified>
  <cp:category/>
  <cp:version/>
  <cp:contentType/>
  <cp:contentStatus/>
</cp:coreProperties>
</file>